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3/Planeación/"/>
    </mc:Choice>
  </mc:AlternateContent>
  <xr:revisionPtr revIDLastSave="0" documentId="8_{64A37155-BD7F-45CA-9BB3-8B55CA3BA962}" xr6:coauthVersionLast="47" xr6:coauthVersionMax="47" xr10:uidLastSave="{00000000-0000-0000-0000-000000000000}"/>
  <bookViews>
    <workbookView xWindow="-110" yWindow="-110" windowWidth="19420" windowHeight="10420" firstSheet="3" activeTab="3" xr2:uid="{00000000-000D-0000-FFFF-FFFF00000000}"/>
  </bookViews>
  <sheets>
    <sheet name="Instructivo Diligenciamiento" sheetId="4" state="hidden" r:id="rId1"/>
    <sheet name="Integración PAA (2)" sheetId="21" state="hidden" r:id="rId2"/>
    <sheet name="Plan Estratégico Ins." sheetId="20" state="hidden" r:id="rId3"/>
    <sheet name="Integración PAA" sheetId="22" r:id="rId4"/>
    <sheet name="Plan de Acción" sheetId="5" r:id="rId5"/>
    <sheet name="PINAR" sheetId="18" r:id="rId6"/>
    <sheet name="PETH" sheetId="11" r:id="rId7"/>
    <sheet name="PSST" sheetId="13" r:id="rId8"/>
    <sheet name="PII" sheetId="12" r:id="rId9"/>
    <sheet name="PIC" sheetId="14" r:id="rId10"/>
    <sheet name="PAAC" sheetId="8" r:id="rId11"/>
    <sheet name="PETI" sheetId="16" r:id="rId12"/>
    <sheet name="CGR" sheetId="23" r:id="rId13"/>
  </sheets>
  <externalReferences>
    <externalReference r:id="rId14"/>
    <externalReference r:id="rId15"/>
    <externalReference r:id="rId16"/>
    <externalReference r:id="rId17"/>
  </externalReferences>
  <definedNames>
    <definedName name="_xlnm._FilterDatabase" localSheetId="12" hidden="1">CGR!$B$16:$J$19</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8" i="20" l="1" a="1"/>
  <c r="A48" i="20" s="1"/>
  <c r="A18" i="18" a="1"/>
  <c r="A18" i="18" s="1"/>
  <c r="W11" i="18"/>
  <c r="AJ10" i="18"/>
  <c r="AJ8" i="18"/>
  <c r="AJ7" i="18"/>
  <c r="AJ6" i="18"/>
  <c r="L6" i="18"/>
  <c r="W40" i="8"/>
  <c r="W35" i="8"/>
  <c r="W30" i="8"/>
  <c r="W19" i="8"/>
  <c r="W13" i="8"/>
  <c r="W8" i="14"/>
  <c r="W8" i="12"/>
  <c r="W7" i="13"/>
  <c r="W10" i="11"/>
  <c r="W36" i="5"/>
  <c r="W33" i="5"/>
  <c r="W30" i="5"/>
  <c r="W28" i="5"/>
  <c r="W25" i="5"/>
  <c r="W20" i="5"/>
  <c r="W16" i="5"/>
  <c r="W10" i="5"/>
  <c r="W41" i="8" l="1"/>
  <c r="L6" i="16"/>
  <c r="AJ39" i="8"/>
  <c r="AJ37" i="8"/>
  <c r="AJ38" i="8"/>
  <c r="AJ36" i="8"/>
  <c r="AJ33" i="8"/>
  <c r="AJ34" i="8"/>
  <c r="AJ32" i="8"/>
  <c r="AJ31" i="8"/>
  <c r="AJ29" i="8"/>
  <c r="AJ28" i="8"/>
  <c r="AJ27" i="8"/>
  <c r="AJ26" i="8"/>
  <c r="AJ25" i="8"/>
  <c r="AJ23" i="8"/>
  <c r="AJ24" i="8"/>
  <c r="AJ21" i="8"/>
  <c r="AJ22" i="8"/>
  <c r="AJ20" i="8"/>
  <c r="AJ18" i="8"/>
  <c r="AJ17" i="8"/>
  <c r="AJ16" i="8"/>
  <c r="AJ15" i="8"/>
  <c r="AJ14" i="8"/>
  <c r="AJ12" i="8"/>
  <c r="AJ11" i="8"/>
  <c r="AJ10" i="8"/>
  <c r="AJ9" i="8"/>
  <c r="AJ8" i="8"/>
  <c r="AJ7" i="8"/>
  <c r="AJ6" i="8"/>
  <c r="L36" i="8"/>
  <c r="L31" i="8"/>
  <c r="L28" i="8"/>
  <c r="L25" i="8"/>
  <c r="L20" i="8"/>
  <c r="L14" i="8"/>
  <c r="L12" i="8"/>
  <c r="L6" i="8"/>
  <c r="AJ7" i="14"/>
  <c r="AJ6" i="14"/>
  <c r="L6" i="14"/>
  <c r="L6" i="12"/>
  <c r="AJ6" i="13"/>
  <c r="L6" i="13"/>
  <c r="L6" i="11"/>
  <c r="AJ32" i="5"/>
  <c r="AJ31" i="5"/>
  <c r="AJ29" i="5"/>
  <c r="AJ26" i="5"/>
  <c r="AJ24" i="5"/>
  <c r="AJ23" i="5"/>
  <c r="AJ22" i="5"/>
  <c r="AJ21" i="5"/>
  <c r="AJ17" i="5"/>
  <c r="AJ12" i="5"/>
  <c r="AJ13" i="5"/>
  <c r="AJ14" i="5"/>
  <c r="AJ15" i="5"/>
  <c r="AJ11" i="5"/>
  <c r="AJ9" i="5"/>
  <c r="AJ8" i="5"/>
  <c r="AJ6" i="5"/>
  <c r="L34" i="5"/>
  <c r="L31" i="5"/>
  <c r="L29" i="5"/>
  <c r="L26" i="5"/>
  <c r="L24" i="5"/>
  <c r="L23" i="5"/>
  <c r="L22" i="5"/>
  <c r="L21" i="5"/>
  <c r="L17" i="5"/>
  <c r="L11" i="5"/>
  <c r="L6" i="5"/>
  <c r="A20" i="16" a="1"/>
  <c r="A20" i="16" s="1"/>
  <c r="A15" i="14" a="1"/>
  <c r="A15" i="14" s="1"/>
  <c r="A14" i="13" a="1"/>
  <c r="A14" i="13" s="1"/>
  <c r="A15" i="12" a="1"/>
  <c r="A15" i="12" s="1"/>
  <c r="A17" i="11" a="1"/>
  <c r="A17" i="11" s="1"/>
  <c r="A48" i="8" l="1" a="1"/>
  <c r="A48" i="8" s="1"/>
  <c r="A43" i="5" l="1" a="1"/>
  <c r="A43"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<sst xmlns="http://schemas.openxmlformats.org/spreadsheetml/2006/main" count="1849" uniqueCount="608">
  <si>
    <t>Dimensión MIPG</t>
  </si>
  <si>
    <t>S.I. U-I2-D2</t>
  </si>
  <si>
    <t>Área Organizativa Responsable de Ejecutar la Actividad</t>
  </si>
  <si>
    <t>Política de Gestión y Desempeño MIPG</t>
  </si>
  <si>
    <t>Cargo del Responsable de Ejecutar la Actividad / Área Organizativa a la que Pertenece el Cargo</t>
  </si>
  <si>
    <t>Plan Nacional de Desarrollo - PND</t>
  </si>
  <si>
    <t xml:space="preserve">Componentes del PND, aplicables a la entidad: </t>
  </si>
  <si>
    <t xml:space="preserve">CISA se encuentra alineada al cumplimiento del país con los Objetivos de Desarrollo Sostenible - ODS:  </t>
  </si>
  <si>
    <t xml:space="preserve">1. Objetivo: </t>
  </si>
  <si>
    <t>2. Esquema del Formato</t>
  </si>
  <si>
    <r>
      <rPr>
        <b/>
        <sz val="11"/>
        <color theme="1"/>
        <rFont val="Calibri"/>
        <family val="2"/>
        <scheme val="minor"/>
      </rPr>
      <t>Área Organizativa Responsable de Ejecutar la Actividad:</t>
    </r>
    <r>
      <rPr>
        <sz val="11"/>
        <color theme="1"/>
        <rFont val="Calibri"/>
        <family val="2"/>
        <scheme val="minor"/>
      </rPr>
      <t xml:space="preserve"> se debe registrar el área organizativa, que tendrá la responsabilidad de ejecutar la actividad.</t>
    </r>
  </si>
  <si>
    <r>
      <rPr>
        <b/>
        <sz val="11"/>
        <color theme="1"/>
        <rFont val="Calibri"/>
        <family val="2"/>
        <scheme val="minor"/>
      </rPr>
      <t>Cargo del Responsable de Ejecutar la Actividad / Área Organizativa a la que Pertenece el Cargo:</t>
    </r>
    <r>
      <rPr>
        <sz val="11"/>
        <color theme="1"/>
        <rFont val="Calibri"/>
        <family val="2"/>
        <scheme val="minor"/>
      </rPr>
      <t xml:space="preserve"> se debe registrar el cargo del servidor público que tendrá la responsabilidad de ejecutar la actividad, así como el área organizativa a la cual pertenece.</t>
    </r>
  </si>
  <si>
    <t>Descripción</t>
  </si>
  <si>
    <t>Lineamientos Estratégicos</t>
  </si>
  <si>
    <t>Perspectivas Estratégicas</t>
  </si>
  <si>
    <t>Objetivos Estratégicos</t>
  </si>
  <si>
    <t>Variables Línea de Negocio</t>
  </si>
  <si>
    <t>Linea de Negocio</t>
  </si>
  <si>
    <t xml:space="preserve">Programa </t>
  </si>
  <si>
    <t>Estrategia</t>
  </si>
  <si>
    <t>Modelo Integrado de Planeación y Gestión - MIPG</t>
  </si>
  <si>
    <t xml:space="preserve">Componente Plan Anticorrupción y Atención al Ciudadano </t>
  </si>
  <si>
    <t xml:space="preserve">Subcomponente Plan Anticorrupción y Atención al Ciudadano </t>
  </si>
  <si>
    <t xml:space="preserve">Nombre del Indicador </t>
  </si>
  <si>
    <t>Fórmula de Cálculo</t>
  </si>
  <si>
    <t xml:space="preserve">Meta Anual </t>
  </si>
  <si>
    <t>Unidad de Medida</t>
  </si>
  <si>
    <t xml:space="preserve">Nombre </t>
  </si>
  <si>
    <t>Fecha Inicial Planificada</t>
  </si>
  <si>
    <t>Fecha final planificada</t>
  </si>
  <si>
    <t>Actividad</t>
  </si>
  <si>
    <t>Programación Trimestral</t>
  </si>
  <si>
    <t>TRIM I</t>
  </si>
  <si>
    <t>TRIM II</t>
  </si>
  <si>
    <t>TRIM III</t>
  </si>
  <si>
    <t>TRIM IV</t>
  </si>
  <si>
    <t>TOTAL AÑO</t>
  </si>
  <si>
    <t>Seguimiento</t>
  </si>
  <si>
    <t xml:space="preserve">Enero </t>
  </si>
  <si>
    <t>Febrero</t>
  </si>
  <si>
    <t>Marzo</t>
  </si>
  <si>
    <t>Abril</t>
  </si>
  <si>
    <t>Mayo</t>
  </si>
  <si>
    <t>Junio</t>
  </si>
  <si>
    <t>Julio</t>
  </si>
  <si>
    <t>Ago.</t>
  </si>
  <si>
    <t>Sept.</t>
  </si>
  <si>
    <t>Oct.</t>
  </si>
  <si>
    <t>Nov.</t>
  </si>
  <si>
    <t>Dic</t>
  </si>
  <si>
    <t xml:space="preserve">Resultado acumulado </t>
  </si>
  <si>
    <t>Ejecución</t>
  </si>
  <si>
    <t xml:space="preserve">Nombre del Indicador     </t>
  </si>
  <si>
    <t xml:space="preserve">TRIM I   </t>
  </si>
  <si>
    <t xml:space="preserve">TRIM II    </t>
  </si>
  <si>
    <t xml:space="preserve">TRIM III    </t>
  </si>
  <si>
    <t xml:space="preserve">TRIM IV     </t>
  </si>
  <si>
    <t xml:space="preserve">Ejecución
</t>
  </si>
  <si>
    <t xml:space="preserve">Resultado acumulado   </t>
  </si>
  <si>
    <t>Responsables</t>
  </si>
  <si>
    <r>
      <t xml:space="preserve">Marco Estratégico: </t>
    </r>
    <r>
      <rPr>
        <sz val="11"/>
        <color theme="1"/>
        <rFont val="Calibri"/>
        <family val="2"/>
        <scheme val="minor"/>
      </rPr>
      <t xml:space="preserve">se debe registrar los lineamientos estratégicos, perspectivas estratégicas y objetivos estratégicos, definidos en la planeación estratégica de la entidad. </t>
    </r>
  </si>
  <si>
    <r>
      <rPr>
        <b/>
        <sz val="11"/>
        <color theme="1"/>
        <rFont val="Calibri"/>
        <family val="2"/>
        <scheme val="minor"/>
      </rPr>
      <t xml:space="preserve">Seguimiento: </t>
    </r>
    <r>
      <rPr>
        <sz val="11"/>
        <color theme="1"/>
        <rFont val="Calibri"/>
        <family val="2"/>
        <scheme val="minor"/>
      </rPr>
      <t xml:space="preserve">es la determinación del estado de avance de las metas previstas, en un momento determinado. </t>
    </r>
  </si>
  <si>
    <t>Peso porcentual de la actividad (frente a la totalidad del plan)</t>
  </si>
  <si>
    <t xml:space="preserve"> </t>
  </si>
  <si>
    <t xml:space="preserve">      Formulación Plan Estratégico Institucional</t>
  </si>
  <si>
    <t>2.1 Formulación Plan Estratégico Cuatrienal</t>
  </si>
  <si>
    <t>A continuación se describen las instrucciones para el diligenciamiento de las variables del Plan Estratégico Cuatrienal:</t>
  </si>
  <si>
    <r>
      <rPr>
        <b/>
        <sz val="11"/>
        <color theme="1"/>
        <rFont val="Calibri"/>
        <family val="2"/>
        <scheme val="minor"/>
      </rPr>
      <t>Variables Líneas de Negocio:</t>
    </r>
    <r>
      <rPr>
        <sz val="11"/>
        <color theme="1"/>
        <rFont val="Calibri"/>
        <family val="2"/>
        <scheme val="minor"/>
      </rPr>
      <t xml:space="preserve"> se debe registrar la información respectiva frente a Línea de Negocio, así como el Programa y la Estrategia relacionadas a la Linea de Negocio.</t>
    </r>
  </si>
  <si>
    <t xml:space="preserve">Actividad: </t>
  </si>
  <si>
    <r>
      <t xml:space="preserve">Peso porcentual de la actividad (frente a la totalidad del plan): </t>
    </r>
    <r>
      <rPr>
        <sz val="11"/>
        <color theme="1"/>
        <rFont val="Calibri"/>
        <family val="2"/>
        <scheme val="minor"/>
      </rPr>
      <t>se debe registrar el peso porcentual de la actividad, con respecto a la totalidad del plan</t>
    </r>
    <r>
      <rPr>
        <sz val="11"/>
        <color theme="1"/>
        <rFont val="Calibri"/>
        <family val="2"/>
        <scheme val="minor"/>
      </rPr>
      <t>, de tal manera que al sumar el peso porcentual de todas las actividades del plan, arroje el 100%.</t>
    </r>
  </si>
  <si>
    <t>Fecha Inicial Planificada: se debe definir la fecha en que inicia la ejecución de la actividad.</t>
  </si>
  <si>
    <t>Fecha Final Planificada: se debe definir la fecha en que finaliza la ejecución de la actividad.</t>
  </si>
  <si>
    <t>Nombre del Indicador: se debe redactar el nombre del indicador.</t>
  </si>
  <si>
    <t>Fórmula de Cálculo: es la representación matemática del cálculo del indicador.</t>
  </si>
  <si>
    <t>Meta Anual: es la expresión numérica del objetivo deseado.</t>
  </si>
  <si>
    <t xml:space="preserve">Unidad de Medida: es el parámetro de referencia para determinar la magnitud y el tipo de unidad del indicador. </t>
  </si>
  <si>
    <r>
      <t xml:space="preserve">Programación Cuatrienal: </t>
    </r>
    <r>
      <rPr>
        <sz val="11"/>
        <color theme="1"/>
        <rFont val="Calibri"/>
        <family val="2"/>
        <scheme val="minor"/>
      </rPr>
      <t>se refiere a la distribución del cumplimiento de la meta anualizada y por un periodo programado de cuatro años.</t>
    </r>
  </si>
  <si>
    <r>
      <rPr>
        <b/>
        <sz val="11"/>
        <color theme="1"/>
        <rFont val="Calibri"/>
        <family val="2"/>
        <scheme val="minor"/>
      </rPr>
      <t xml:space="preserve">Seguimiento: </t>
    </r>
    <r>
      <rPr>
        <sz val="11"/>
        <color theme="1"/>
        <rFont val="Calibri"/>
        <family val="2"/>
        <scheme val="minor"/>
      </rPr>
      <t xml:space="preserve">es la determinación del estado de avance de las metas previstas, para el periodo de tiempo determinado. </t>
    </r>
  </si>
  <si>
    <t>Meta Anual: es la expresión en pesos del objetivo deseado.</t>
  </si>
  <si>
    <t>Fuente de Financiación: se debe registrar si para ejecutar la actividad se requiere incurrir en recursos de inversión (adquisición de bienes y/o servicios externos o con un externo) o de funcionamiento (actividad desarrollada con la infraestructura o personal de la entidad).</t>
  </si>
  <si>
    <t>Responsables:</t>
  </si>
  <si>
    <t>2.2 Formulación Plan Estratégico Institucional</t>
  </si>
  <si>
    <t>Meta Cuatrienio</t>
  </si>
  <si>
    <t>Meta Cuatrienio: es la expresión numérica del objetivo deseado.</t>
  </si>
  <si>
    <t>Meta Cuatrienal: es la expresión en pesos del objetivo deseado.</t>
  </si>
  <si>
    <r>
      <t xml:space="preserve">Programación Trimestral: </t>
    </r>
    <r>
      <rPr>
        <sz val="11"/>
        <color theme="1"/>
        <rFont val="Calibri"/>
        <family val="2"/>
        <scheme val="minor"/>
      </rPr>
      <t>se refiere a la distribución del cumplimiento de la meta programada, en un periodo de tiempo de un año.</t>
    </r>
  </si>
  <si>
    <t>A continuación se describen las instrucciones para el diligenciamiento de las variables del Plan de Acción Anual y Otros Planes del Decreto 612 de 2018:</t>
  </si>
  <si>
    <r>
      <rPr>
        <b/>
        <sz val="11"/>
        <color theme="1"/>
        <rFont val="Calibri"/>
        <family val="2"/>
        <scheme val="minor"/>
      </rPr>
      <t>Modelo Integrado de Gestión - MIPG:</t>
    </r>
    <r>
      <rPr>
        <sz val="11"/>
        <color theme="1"/>
        <rFont val="Calibri"/>
        <family val="2"/>
        <scheme val="minor"/>
      </rPr>
      <t xml:space="preserve"> el modelo es generado por el Departamento Administrativo de la Función Pública y dicta los lineamiento a las entidades de orden nacional y territorial para la planeación y la gestión institucional.</t>
    </r>
  </si>
  <si>
    <t xml:space="preserve">Dimensión MIPG: se debe registrar alguna de las dimensiones del MIPG. </t>
  </si>
  <si>
    <t>Política de Gestión y Desempeño MIPG: se debe registrar alguna de las políticas de gestión y desempeño, correspondientes a la dimensión relacionada del MIPG.</t>
  </si>
  <si>
    <t>Componente Plan Anticorrupción y Atención al Ciudadano: se debe registrar alguno de los cinco componentes del plan.</t>
  </si>
  <si>
    <t>Subcomponente Plan Anticorrupción y Atención al Ciudadano: se debe registrar alguno de los veinte subcomponentes asociados a los componentes del plan.</t>
  </si>
  <si>
    <t>2.3 Formulación Plan de Acción Anual y Otros Planes del Decreto 612 de 2018</t>
  </si>
  <si>
    <t>3. Espacios de diligenciamiento por parte de la Dirección de Planeación Estratégica y Sistemas de Información</t>
  </si>
  <si>
    <r>
      <rPr>
        <b/>
        <sz val="11"/>
        <color theme="1"/>
        <rFont val="Calibri"/>
        <family val="2"/>
        <scheme val="minor"/>
      </rPr>
      <t>Indicadores de Gestión e Indicadores Financieros / Ejecución:</t>
    </r>
    <r>
      <rPr>
        <sz val="11"/>
        <color theme="1"/>
        <rFont val="Calibri"/>
        <family val="2"/>
        <scheme val="minor"/>
      </rPr>
      <t xml:space="preserve"> se registrará el resultado acumulado y la ejecución alcanzada en cada periodo establecido para el seguimiento, así como el resultado acumulado al finalizar el periodo programado para la ejecución.</t>
    </r>
  </si>
  <si>
    <r>
      <rPr>
        <b/>
        <sz val="11"/>
        <color theme="1"/>
        <rFont val="Calibri"/>
        <family val="2"/>
        <scheme val="minor"/>
      </rPr>
      <t>Plan Nacional de Desarrollo - PND:</t>
    </r>
    <r>
      <rPr>
        <sz val="11"/>
        <color theme="1"/>
        <rFont val="Calibri"/>
        <family val="2"/>
        <scheme val="minor"/>
      </rPr>
      <t xml:space="preserve"> se registrará el nombre del Plan Nacional de Desarrollo (PND) vigente.</t>
    </r>
  </si>
  <si>
    <r>
      <rPr>
        <b/>
        <sz val="11"/>
        <color theme="1"/>
        <rFont val="Calibri"/>
        <family val="2"/>
        <scheme val="minor"/>
      </rPr>
      <t>Componentes del PND, aplicables a la entidad:</t>
    </r>
    <r>
      <rPr>
        <sz val="11"/>
        <color theme="1"/>
        <rFont val="Calibri"/>
        <family val="2"/>
        <scheme val="minor"/>
      </rPr>
      <t xml:space="preserve"> se registrarán los componentes del PND, aplicables a la entidad; ya sean estrategias, objetivos, pactos, líneas de acción, etc.…, conforme a la estructura del PND vigente.</t>
    </r>
  </si>
  <si>
    <r>
      <rPr>
        <b/>
        <sz val="11"/>
        <color theme="1"/>
        <rFont val="Calibri"/>
        <family val="2"/>
        <scheme val="minor"/>
      </rPr>
      <t>CISA se encuentra alineada al cumplimiento del país con los Objetivos de Desarrollo Sostenible - ODS:</t>
    </r>
    <r>
      <rPr>
        <sz val="11"/>
        <color theme="1"/>
        <rFont val="Calibri"/>
        <family val="2"/>
        <scheme val="minor"/>
      </rPr>
      <t xml:space="preserve"> se registrará cual o cuales de los ODS, le apuntan a la entidad, relacionando una o varias de las metas, correspondientes al ODS registrado.</t>
    </r>
  </si>
  <si>
    <t xml:space="preserve">A continuación se describen las instrucciones para el diligenciamiento de las variables, que son de diligenciamiento exclusivo de la Dirección de Planeación Estratégica y Sistemas de la Información: </t>
  </si>
  <si>
    <r>
      <rPr>
        <b/>
        <sz val="11"/>
        <color theme="1"/>
        <rFont val="Calibri"/>
        <family val="2"/>
        <scheme val="minor"/>
      </rPr>
      <t>Reporte del avance en la ejecución de los planes por parte de las áreas:</t>
    </r>
    <r>
      <rPr>
        <sz val="11"/>
        <color theme="1"/>
        <rFont val="Calibri"/>
        <family val="2"/>
        <scheme val="minor"/>
      </rPr>
      <t xml:space="preserve"> se deberá realizar el registro del seguimiento mensual o trimestral, conforme a como se realice la programación de la ejecución de las actividades en la herramienta destinada para tal fin.</t>
    </r>
  </si>
  <si>
    <r>
      <rPr>
        <b/>
        <sz val="11"/>
        <color theme="1"/>
        <rFont val="Calibri"/>
        <family val="2"/>
        <scheme val="minor"/>
      </rPr>
      <t>Revisión y validación del seguimiento de los planes por parte de la Dirección de Planeación Estratégica y Sistemas de la Información:</t>
    </r>
    <r>
      <rPr>
        <sz val="11"/>
        <color theme="1"/>
        <rFont val="Calibri"/>
        <family val="2"/>
        <scheme val="minor"/>
      </rPr>
      <t xml:space="preserve"> la Dirección revisará la información reportada, así como los respectivos entregables mensualmente y realizará las observaciones y alertas pertinentes para obtener calidad de la información, conforme a los lineamientos establecidos en el Manual 12 y sus anexos.</t>
    </r>
  </si>
  <si>
    <t>A continuación se describen las instrucciones para el diligenciamiento de las variables del Plan Estratégico Institucional, el cual se deriva del Plan Estratégico Cuatrienal; en este plan se desglozan año a año las variables determinadas en el Plan Cuatrienal:</t>
  </si>
  <si>
    <t>Describir el proceso de diligenciamiento, formulación y seguimiento del Plan Estratégico Cuatrienal, Plan Estratégico Institucional, Plan de Acción Anual y Otros Planes del Decreto 612 de 2018, mediante la herramienta elaborada para este fin.</t>
  </si>
  <si>
    <t>El instructivo para el proceso de diligenciamiento, formulación y seguimiento formato del Plan Estratégico Cuatrienal, Plan Estratégico Institucional, Plan de Acción Anual y Otros Planes del Decreto 612 de 2018, será la herramienta que se utilizará para registrar las acciones definidas por la entidad para alcanzar el propósito superior, la misión, la visión y los objetivos institucionales. Se compone del Plan Estratégico Cuatrienal, Plan Estratégico Institucional, Plan de Acción Anual y los Oros planes establecidos en el Decreto 612 de 2018.</t>
  </si>
  <si>
    <r>
      <rPr>
        <b/>
        <sz val="11"/>
        <color theme="1"/>
        <rFont val="Calibri"/>
        <family val="2"/>
        <scheme val="minor"/>
      </rPr>
      <t>Indicador de Gestión / Entregable:</t>
    </r>
    <r>
      <rPr>
        <sz val="11"/>
        <color theme="1"/>
        <rFont val="Calibri"/>
        <family val="2"/>
        <scheme val="minor"/>
      </rPr>
      <t xml:space="preserve"> cada actividad que se defina, debe contar con un indicador de gestión para cuantificar y medir la cantidad de insumos y/o las acciones de gestión realizadas para dar cuenta de la ejecución de la actividad. La información del entregable, la cual sera medible y cuantificable conforme a las variables del indicador, sera reportada y subida a la herramienta destinada para tal fin.</t>
    </r>
  </si>
  <si>
    <r>
      <rPr>
        <b/>
        <sz val="11"/>
        <color theme="1"/>
        <rFont val="Calibri"/>
        <family val="2"/>
        <scheme val="minor"/>
      </rPr>
      <t xml:space="preserve">Fecha final planificada: </t>
    </r>
    <r>
      <rPr>
        <sz val="11"/>
        <color theme="1"/>
        <rFont val="Calibri"/>
        <family val="2"/>
        <scheme val="minor"/>
      </rPr>
      <t xml:space="preserve">se deberá registrar como fecha final planificada para cada actividad, el último día hábil del mes, así la ejecución de la actividad culmine antes de este úlimo día. </t>
    </r>
  </si>
  <si>
    <r>
      <rPr>
        <b/>
        <sz val="11"/>
        <color theme="1"/>
        <rFont val="Calibri"/>
        <family val="2"/>
        <scheme val="minor"/>
      </rPr>
      <t>Asesoría y acompañamiento por parte de la Dirección de Planeación Estratégica y Sistemas de la Información:</t>
    </r>
    <r>
      <rPr>
        <sz val="11"/>
        <color theme="1"/>
        <rFont val="Calibri"/>
        <family val="2"/>
        <scheme val="minor"/>
      </rPr>
      <t xml:space="preserve"> la asesoría y acompañamiento por parte de la Dirección, que sea requerida por parte de las áreas, con respecto al seguimiento, acompañamiento, interpretación y cargue de la información de los planes de la entidad, se realizará de manera exclusiva, la última semana de cada mes.</t>
    </r>
  </si>
  <si>
    <t>Marco Estratégico</t>
  </si>
  <si>
    <t>Indicadores de Gestión / Producto</t>
  </si>
  <si>
    <t>Meta del Objetivo</t>
  </si>
  <si>
    <t xml:space="preserve">Objetivo Estrategico: identifique a que objetivo estratégico, contribuye su área y establezca una meta, indicador y programación cuatrienal para el cumplimiento de dicha meta. </t>
  </si>
  <si>
    <t xml:space="preserve">Ejecución   </t>
  </si>
  <si>
    <t>Programación Anual</t>
  </si>
  <si>
    <t>TOTAL AÑO2</t>
  </si>
  <si>
    <t xml:space="preserve">TRIM I    </t>
  </si>
  <si>
    <t xml:space="preserve">TRIM II     </t>
  </si>
  <si>
    <t xml:space="preserve">TRIM IV    </t>
  </si>
  <si>
    <t>2. Lineamiento para la formulación del Plan Estratégico Cuatrienal, Plan Estratégico Institucional, Plan de Acción Anual y los Oros planes establecidos en el Decreto 612 de 2018</t>
  </si>
  <si>
    <t>Meta del Objetivo se debe redactar el nombre de la meta.</t>
  </si>
  <si>
    <t>Meta Cuatrienal: es la expresión numérica del objetivo deseado.</t>
  </si>
  <si>
    <r>
      <rPr>
        <b/>
        <sz val="11"/>
        <color theme="1"/>
        <rFont val="Calibri"/>
        <family val="2"/>
        <scheme val="minor"/>
      </rPr>
      <t>Variables Líneas de Negocio:</t>
    </r>
    <r>
      <rPr>
        <sz val="11"/>
        <color theme="1"/>
        <rFont val="Calibri"/>
        <family val="2"/>
        <scheme val="minor"/>
      </rPr>
      <t xml:space="preserve"> se debe registrar la información respectiva frente a Línea de Negocio, así como el Programa y la Estrategia relacionadas a la Línea de Negocio.</t>
    </r>
  </si>
  <si>
    <t>Nombre: el nombre de la actividad indica la acción necesaria y suficiente a realizar para obtener un producto y/o servicio. La actividad debe comenzar con un verbo en infinitivo y no debe superar los 90 caracteres, los cuales son los permitidos para el registro de actividades.</t>
  </si>
  <si>
    <t>Descripción: contiene las acciones que se van a generar para cumplir con la actividad programada y tienen relación directa con el entregable definido. La descripción no tiene un número mínimo permitido de caracteres.</t>
  </si>
  <si>
    <r>
      <rPr>
        <b/>
        <sz val="11"/>
        <color theme="1"/>
        <rFont val="Calibri"/>
        <family val="2"/>
        <scheme val="minor"/>
      </rPr>
      <t>Indicador Financiero / Entregable:</t>
    </r>
    <r>
      <rPr>
        <sz val="11"/>
        <color theme="1"/>
        <rFont val="Calibri"/>
        <family val="2"/>
        <scheme val="minor"/>
      </rPr>
      <t xml:space="preserve"> algunas actividades podrán contar con un indicador financiero, para cuantificar los recursos que se obtendrán con el cumplimiento de la ejecución de la actividad; en caso de que la actividad no se le asignen recursos, deberá diligenciar "NA". La información del entregable, es decir el seguimiento financiero, será reportado y subido a la herramienta destinada para tal fin.</t>
    </r>
  </si>
  <si>
    <t>4. Lineamientos para el seguimiento de los planes, por parte de la Dirección de Planeación Estratégica y Sistemas de la Información:</t>
  </si>
  <si>
    <t>Cargo del Responsable de Documentar la Actividad / Área Organizativa a la que Pertenece el Cargo</t>
  </si>
  <si>
    <t xml:space="preserve">Fórmula de Cálculo   </t>
  </si>
  <si>
    <t xml:space="preserve">Unidad de Medida   </t>
  </si>
  <si>
    <t xml:space="preserve">Fórmula de Cálculo    </t>
  </si>
  <si>
    <t xml:space="preserve">TRIM I  </t>
  </si>
  <si>
    <t xml:space="preserve">TRIM III     </t>
  </si>
  <si>
    <t xml:space="preserve">TRIM IV      </t>
  </si>
  <si>
    <t xml:space="preserve">TRIM II   </t>
  </si>
  <si>
    <t xml:space="preserve">TRIM III   </t>
  </si>
  <si>
    <t xml:space="preserve">TOTAL AÑO      </t>
  </si>
  <si>
    <r>
      <rPr>
        <b/>
        <sz val="11"/>
        <color theme="1"/>
        <rFont val="Calibri"/>
        <family val="2"/>
        <scheme val="minor"/>
      </rPr>
      <t>Cargo del Responsable de Documentar la Actividad / Área Organizativa a la que Pertenece el Cargo:</t>
    </r>
    <r>
      <rPr>
        <sz val="11"/>
        <color theme="1"/>
        <rFont val="Calibri"/>
        <family val="2"/>
        <scheme val="minor"/>
      </rPr>
      <t xml:space="preserve"> se debe registrar el cargo del servidor público que tendrá la responsabilidad de documentar la actividad en la herramienta determinada para realizar el seguimiento del plan, así como el área organizativa a la cual pertenece.</t>
    </r>
  </si>
  <si>
    <t>Ver 06 15/11/2022</t>
  </si>
  <si>
    <t xml:space="preserve">Operar con transparencia </t>
  </si>
  <si>
    <t>Fortalecimiento de la transparencia y eficiencia en la gestión</t>
  </si>
  <si>
    <t xml:space="preserve">Meta </t>
  </si>
  <si>
    <t>NA</t>
  </si>
  <si>
    <t>Consolidar y publicar el Plan de Acción Integrado</t>
  </si>
  <si>
    <t>Publicar en la página web de la entidad, el Plan de Acción Integrado aprobado por el Comité Institucional de Gestión y Desempeño, conforme al Decreto 612 de 2018.</t>
  </si>
  <si>
    <t>Fortalecer los canales de anticorrupción y el relacionamiento estratégico</t>
  </si>
  <si>
    <t>Gestión con valores para resultados</t>
  </si>
  <si>
    <t>Transparencia, acceso a la información pública y lucha contra la corrupción</t>
  </si>
  <si>
    <t>Rendición de Cuentas</t>
  </si>
  <si>
    <t>Diálogo</t>
  </si>
  <si>
    <t>Efectuar convocatoria e intervención ciudadana a nuestra planeación institucional</t>
  </si>
  <si>
    <t>Realizar la convocatoria para la participación de las partes interesadas sobre la formulación de la planeación estratégica institucional para la vigencia 2024</t>
  </si>
  <si>
    <t>Convocatorias de intervención ciudadana</t>
  </si>
  <si>
    <t>Incentivos</t>
  </si>
  <si>
    <t>Realizar invitación a las veedurías ciudadanas para que ejerzan control social</t>
  </si>
  <si>
    <t>Realizar campañas a través de redes sociales, invitando a las veedurías ciudadanas a ejercer control  social a la gestión de CISA.</t>
  </si>
  <si>
    <t>Número de campañas realizadas</t>
  </si>
  <si>
    <t>Número de convocatorias de intervención ciudadana realizadas</t>
  </si>
  <si>
    <t>Evaluación y retroalimentación</t>
  </si>
  <si>
    <t>Realizar campaña de retroalimentación con los grupos de interés</t>
  </si>
  <si>
    <t>Realizar campaña a través de redes sociales, invitando a los grupos de interés a manifestar  sus intereses y necesidades de información, los cuales serán tenidos en cuenta por las áreas de la entidad.</t>
  </si>
  <si>
    <t xml:space="preserve">Campañas de invitación dirigidas a veedurías ciudadanas </t>
  </si>
  <si>
    <t>Campañas de invitación dirigidas a los grupos de interés</t>
  </si>
  <si>
    <t>Número de informes realizados</t>
  </si>
  <si>
    <t>Número - Informe</t>
  </si>
  <si>
    <t xml:space="preserve">Fortalecer la gestión institucional mediante el seguimiento al avance en la ejecución del Plan de Acción Integrado </t>
  </si>
  <si>
    <t>Número de informes se seguimiento elaborados y publicados en la página web de la entidad</t>
  </si>
  <si>
    <t>Número de planes consolidados y publicados en la página web</t>
  </si>
  <si>
    <t xml:space="preserve">Plan de Acción Integrado consolidado y publicado </t>
  </si>
  <si>
    <t>Dirección de Planeación Estratégica y Sistemas de Información</t>
  </si>
  <si>
    <t>Analista de Planeación / Dirección de Planeación Estratégica y Sistemas de Información</t>
  </si>
  <si>
    <t>Número - Captura de pantalla</t>
  </si>
  <si>
    <t>Apoyar el fortalecimiento de las finanzas públicas, optimizando los bienes rurales y urbanos</t>
  </si>
  <si>
    <t>Gestión Integral de Activos Públicos</t>
  </si>
  <si>
    <t>Ser el aliado estratégico de las entidades públicas para la gestión eficiente de sus activos</t>
  </si>
  <si>
    <t xml:space="preserve">Ejercer la defensa jurídica de la entidad </t>
  </si>
  <si>
    <t>Número de informes de la gestión de las actividades para ejercer la defensa jurídica</t>
  </si>
  <si>
    <t xml:space="preserve">Fortalecer la defensa judicial y la conceptualización </t>
  </si>
  <si>
    <t>Capacitar semestralmente a los abogados internos de CISA en materia procesal</t>
  </si>
  <si>
    <t>Capacitar a los abogados internos de CISA</t>
  </si>
  <si>
    <t>Número de capacitaciones realizadas</t>
  </si>
  <si>
    <t xml:space="preserve">Dirección Jurídica </t>
  </si>
  <si>
    <t xml:space="preserve">Abogada/ Dirección jurídica </t>
  </si>
  <si>
    <t xml:space="preserve">Conciliar las obligaciones de cartera inmersas en procesos en contra </t>
  </si>
  <si>
    <t>Ejercer la facultad de conciliación para disminuir los procesos en contra de obligaciones de cartera</t>
  </si>
  <si>
    <t xml:space="preserve">Conciliar la obligaciones de cartera </t>
  </si>
  <si>
    <t xml:space="preserve">Jefe de Procesos judiciales / Dirección jurídica </t>
  </si>
  <si>
    <t>Reformar los estatutos y procedimientos internos</t>
  </si>
  <si>
    <t>Reforma de estatutos y revisión de procedimientos internos con ocasión a la reestructuración de la entidad</t>
  </si>
  <si>
    <t xml:space="preserve">Reforma de estatutos </t>
  </si>
  <si>
    <t xml:space="preserve">Número de estatutos reformados </t>
  </si>
  <si>
    <t xml:space="preserve">Jefe de Conceptos / Dirección Jurídica </t>
  </si>
  <si>
    <t>Modificar las circulares que incluyan emisiones de conceptos</t>
  </si>
  <si>
    <t xml:space="preserve">Modificación de circulares normativas relacionadas con la emisión de conceptos </t>
  </si>
  <si>
    <t xml:space="preserve">Modificación de circulares </t>
  </si>
  <si>
    <t xml:space="preserve">Sumatoria de  circulares modificadas </t>
  </si>
  <si>
    <t xml:space="preserve">Generar valor social y económico </t>
  </si>
  <si>
    <t>Valor compartido</t>
  </si>
  <si>
    <t>Generar valor compartido desde las líneas de negocio</t>
  </si>
  <si>
    <t>Generar reconocimiento de la entidad, visibilizando las líneas de negocio</t>
  </si>
  <si>
    <t>Informes de gestión realizados</t>
  </si>
  <si>
    <t xml:space="preserve">Ejecutar activaciones de estrategias comerciales propias </t>
  </si>
  <si>
    <t>Realizar campañas publicitarias, brigadas, acciones digitales para atraer mercado potencial a las diferentes líneas del negocio de la entidad; a su vez tener el reconocimiento de marca.</t>
  </si>
  <si>
    <t>Informe de Campañas realizadas</t>
  </si>
  <si>
    <t>Dirección de Comunicaciones, Mercadeo y Relacionamiento</t>
  </si>
  <si>
    <t>Directora de Comunicaciones/Dirección de Comunicaciones, Mercadeo y Relacionamiento</t>
  </si>
  <si>
    <t>Técnico de Comunicaciones Corporativas/ Dirección de Comunicaciones, Mercadeo y Relacionamiento</t>
  </si>
  <si>
    <t>Operar con transparencia</t>
  </si>
  <si>
    <t>Técnico de Comunicaciones Corporativas / Dirección de Comunicaciones, Mercadeo y Relacionamiento</t>
  </si>
  <si>
    <t>Cumplir con los lineamientos de la guía de lenguaje claro del PNSC-DNP en cuanto a la información que publica la entidad.</t>
  </si>
  <si>
    <t>Informe ejecutivo de ejecución del plan de accesibilidad</t>
  </si>
  <si>
    <t>Cumplir con los lineamientos de la guía de lenguaje claro del PNSC-DNP</t>
  </si>
  <si>
    <t>Informe de gestión</t>
  </si>
  <si>
    <t xml:space="preserve">Realizar seguimiento a la implementación del Plan de Accesibilidad </t>
  </si>
  <si>
    <t>Informe ejecutivo de ejecución plan de accesibilidad</t>
  </si>
  <si>
    <t>Dirección de Mercadeo, Comunicaciones y Relacionamiento</t>
  </si>
  <si>
    <t>Dar a conocer con transparencia los resultados de la gestión de CISA a todos los ciudadanos</t>
  </si>
  <si>
    <t>Informe de gestión realizado</t>
  </si>
  <si>
    <t>Propender por el cumplimiento de las necesidades y expectativas de los ciudadanos mediante la entrega de información oportuna, veraz y confiable</t>
  </si>
  <si>
    <t xml:space="preserve">Sumatoria de informes ejecutivos acerca del cumplimiento de las necesidades y expectativas de los ciudadanos </t>
  </si>
  <si>
    <t>Gestion con Valores para Resultados</t>
  </si>
  <si>
    <t>Transparencia y Acceso a la información</t>
  </si>
  <si>
    <t>Información de calidad y en lenguaje comprensible</t>
  </si>
  <si>
    <t>Disponer el contenido en  formato accesible.</t>
  </si>
  <si>
    <t>Incluir en formato accesible el contenido de la Rendición de cuentas, para personas en condición de discapacidad visual, auditiva y psicosocial (mental) o intelectual.</t>
  </si>
  <si>
    <t xml:space="preserve">Desarrollar ejercicios de participación previo a la rendición de cuentas </t>
  </si>
  <si>
    <t>Desarrollo de ejercicios y campaña previa a la rendición con la ciudadanía.</t>
  </si>
  <si>
    <t>Ejecutar la Rendición de Cuentas Vigencia 2022</t>
  </si>
  <si>
    <t>Ejecución del evento en vivo vía Streaming</t>
  </si>
  <si>
    <t>Generar encuesta de percepción sobre la audiencia pública de rendición de cuentas</t>
  </si>
  <si>
    <t>Desarrollo de ejercicios y campaña posteriores a la rendición de cuentas con la ciudadanía.</t>
  </si>
  <si>
    <t>Mecanismos para la transparencia y acceso a la información</t>
  </si>
  <si>
    <t>Lineamientos de Transparencia Activa, Criterio Diferencial de Accesibilidad y Monitoreo al acceso a la información pública</t>
  </si>
  <si>
    <t xml:space="preserve">Presentar el cumplimiento de la Ley de Transparencia </t>
  </si>
  <si>
    <t>Informe de Cumplimiento Matriz ITA</t>
  </si>
  <si>
    <t>Gestión con Valores - Relación Estado Ciudadano</t>
  </si>
  <si>
    <t>Transparencia, Acceso a la Información Pública y Lucha Contra la Corrupción</t>
  </si>
  <si>
    <t>Mecanismos para mejorar la atención al ciudadano</t>
  </si>
  <si>
    <t>Relacionamiento con el Ciudadano</t>
  </si>
  <si>
    <t>Realizar la presentación del informe semestral de PQRD y Tramites</t>
  </si>
  <si>
    <t xml:space="preserve">La primer presentación del informe de  PQRD y Tramites al CIGD, corresponderá al 2do semestre 2022. La segunda presentación del informe de  PQRD y Tramites al CIGD, corresponderá al 1er  semestre 2023. </t>
  </si>
  <si>
    <t>Presentación del informe de resultados de PQRD y Tramites</t>
  </si>
  <si>
    <t>Número de presentaciones realizadas</t>
  </si>
  <si>
    <t>Realizar presentación del informe semestral: resultados encuesta satisfacción/percepción</t>
  </si>
  <si>
    <t>Realizar la presentación del informe de  resultados producto de la aplicación de las encuestas de satisfacción y  percepción al CIGD, con respecto al  1er semestre 2023</t>
  </si>
  <si>
    <t xml:space="preserve">Presentación del informe de resultados de la encuesta de satisfacción y percepción </t>
  </si>
  <si>
    <t>Publicar presentación de resultados: encuesta de satisfacción/percepción bimestral</t>
  </si>
  <si>
    <t>Obtener las bases de PQRD y Tramite, donde se atendieron las solicitudes de los ciudadanos en el 2023 y aplicar por medio del Call Center la encuesta de Satisfacción y percepción a los ciudadanos de los bimestres enero a febrero, marzo a abril, mayo a junio, julio a agosto y septiembre a octubre. Con esta información, se consolidará la presentación y se publicará en la intranet de CISA.</t>
  </si>
  <si>
    <t>Presentación de resultados encuesta de satisfacción y percepción bimestral publicada en Intranet</t>
  </si>
  <si>
    <t>Talento Humano</t>
  </si>
  <si>
    <t>Realizar campañas y/o capacitaciones sobre la atención de solicitudes de los ciudadanos</t>
  </si>
  <si>
    <t>Orientar y acompañar a los procesos en la generación de respuestas de las peticiones de los Ciudadanos por medio de campañas y/o capacitaciones.</t>
  </si>
  <si>
    <t xml:space="preserve">Campañas y/o capacitaciones a los procesos sobre la atención de solicitudes de los ciudadanos implementadas </t>
  </si>
  <si>
    <t>Número de campañas y/o capacitaciones realizadas</t>
  </si>
  <si>
    <t>Estructura administrativa y direccionamiento estratégico</t>
  </si>
  <si>
    <t xml:space="preserve">Realizar seguimiento a las sugerencias de la encuesta de satisfacción/percepción </t>
  </si>
  <si>
    <t xml:space="preserve">Informes ejecutivos acerca de la implementación de las sugerencias </t>
  </si>
  <si>
    <t>Directora de Comunicaciones, Mercadeo y Relacionamiento / Dirección de Comunicaciones, Mercadeo y Relacionamiento</t>
  </si>
  <si>
    <t>Directora de Comunicaciones, Mercadeo y Relacionamiento/ Dirección de Comunicaciones, Mercadeo y Relacionamiento</t>
  </si>
  <si>
    <t>Generar iniciativas de innovación</t>
  </si>
  <si>
    <t>Realizar iniciativas de innovación teniendo en cuenta el rumbo estratégico de CISA 2023-2026</t>
  </si>
  <si>
    <t>Iniciativas generadas</t>
  </si>
  <si>
    <t>Número de iniciativas</t>
  </si>
  <si>
    <t>Líder de seguimiento estratégico / Dirección de Planeación Estratégica y Sistemas de Información</t>
  </si>
  <si>
    <t>Implementar los procesos de gestión de información estadística de la entidad</t>
  </si>
  <si>
    <t>Procesos implementados</t>
  </si>
  <si>
    <t>Número de procesos</t>
  </si>
  <si>
    <t>Implementar acciones de gestión del conocimiento</t>
  </si>
  <si>
    <t>Realizar iniciativas de gestión del conocimiento teniendo en cuenta el rumbo estratégico de CISA 2023-2026</t>
  </si>
  <si>
    <t>Acciones implementadas</t>
  </si>
  <si>
    <t>Número de acciones</t>
  </si>
  <si>
    <t>Incluye la gestión integral de los componentes de gestión de la información estadística y registros administrativos, inventario, producción, análisis y publicación de la información.</t>
  </si>
  <si>
    <t>Validar quejas y denuncias de los servidores de la entidad</t>
  </si>
  <si>
    <t>Evaluar la información proveniente de quejas y denuncias recibidas donde se involucren servidores de la entidad, para la identificación de posibles riesgos de fraude y corrupción, generando el respectivo informe o plan de tratamiento</t>
  </si>
  <si>
    <t>Analista de Riesgos / Dirección de Planeación Estratégica y Sistemas de Información</t>
  </si>
  <si>
    <t>Alinear el mapa de riesgos institucional, con la nueva planeación estratégica de la entidad, orientado a la identificación, seguimiento y control de los riesgos de corrupción</t>
  </si>
  <si>
    <t>Número de actividades ejecutadas de revisión, actualización, divulgación, monitoreo y seguimiento de riesgos.</t>
  </si>
  <si>
    <t xml:space="preserve">Número - Informe </t>
  </si>
  <si>
    <t>Gestión de Riesgos de Corrupción</t>
  </si>
  <si>
    <t>Construcción de Mapa de Riesgos de Corrupción</t>
  </si>
  <si>
    <t xml:space="preserve">Informes con la actualización del mapa de riesgos </t>
  </si>
  <si>
    <t xml:space="preserve">Número de informes con la actualizaciones del mapa de riesgos </t>
  </si>
  <si>
    <t>Informes de monitoreo de controles riesgos presentados y publicados</t>
  </si>
  <si>
    <t>Número de informes presentados y publicados</t>
  </si>
  <si>
    <t>Consulta y Divulgación</t>
  </si>
  <si>
    <t xml:space="preserve">Publicar el mapa de riesgos </t>
  </si>
  <si>
    <t>Publicar el mapa de riesgos en la página web de la entidad o en un medio de fácil acceso al ciudadano, a más tardar el 31 de enero del 2023</t>
  </si>
  <si>
    <t xml:space="preserve"> Mapa de riesgos publicado</t>
  </si>
  <si>
    <t>Número de mapas de riesgos publicados</t>
  </si>
  <si>
    <t>Número - Link de publicación</t>
  </si>
  <si>
    <t>Realizar campañas internas sobre la gestión de riesgos</t>
  </si>
  <si>
    <t>Realizar 2 campañas a través de los diferentes medios de comunicación institucionales, sobre la actualización del mapa de riesgos de la entidad</t>
  </si>
  <si>
    <t>Informes de las Campañas realizadas</t>
  </si>
  <si>
    <t xml:space="preserve">Número de informes de las campañas realizados  </t>
  </si>
  <si>
    <t>Monitoreo y revisión</t>
  </si>
  <si>
    <t>Realizar seguimiento al estado del monitoreo de los riesgos</t>
  </si>
  <si>
    <t>Informes de seguimiento de monitoreo de riesgos presentados y socializados</t>
  </si>
  <si>
    <t>número de informes presentados y socializados ante los lideres de procesos</t>
  </si>
  <si>
    <t>Dar cumplimiento a lo establecido en la Ley 1474 de 2011 (Estatuto Anticorrupción) y Decreto 124 de 2016 (Plan Anticorrupción y de Atención al Ciudadano)</t>
  </si>
  <si>
    <t>Gestión con Valores para Resultados</t>
  </si>
  <si>
    <t>Realizar seguimiento al Mapa de Riesgos de Corrupción</t>
  </si>
  <si>
    <t>Seguimiento cuatrimestral al Mapa de Riesgos de Corrupción de la Entidad.</t>
  </si>
  <si>
    <t>Seguimiento al Mapa de Riesgos de Corrupción</t>
  </si>
  <si>
    <t>Número de informes de seguimiento</t>
  </si>
  <si>
    <t>Auditoría Interna</t>
  </si>
  <si>
    <t>Auditor Interno / Auditoría Interna</t>
  </si>
  <si>
    <t>Auditor de Gestión / Auditoria Interna</t>
  </si>
  <si>
    <t>Implementar la estrategia de racionalización de trámites de la entidad</t>
  </si>
  <si>
    <t>Etapas de la estrategia de racionalización de trámites, ejecutadas</t>
  </si>
  <si>
    <t xml:space="preserve">Número - Acta </t>
  </si>
  <si>
    <t>Racionalización de trámites</t>
  </si>
  <si>
    <t>Identificación y Priorización de los trámites</t>
  </si>
  <si>
    <t>Actualizar Inventario de trámites y otros procedimientos administrativos (OPAS)</t>
  </si>
  <si>
    <t>ETAPA 1: Realizar una revisión de la información de los trámites de CISA en el SUIT y de ser necesario actualizar los datos que correspondan</t>
  </si>
  <si>
    <t>Trámites revisados para racionalización</t>
  </si>
  <si>
    <t>Porcentaje - Acta</t>
  </si>
  <si>
    <t>Jefe de Procesos y Productividad / Jefatura de Procesos y Productividad</t>
  </si>
  <si>
    <t>Ingeniero de Mejoramiento Continuo / Jefatura de Procesos y Productividad</t>
  </si>
  <si>
    <t>Priorizar los trámites</t>
  </si>
  <si>
    <t>Revisar y priorizar los trámites o Procedimientos Administrativos (OPAS) a racionalizar</t>
  </si>
  <si>
    <t>ETAPA 2: 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del uso de medios digitales que permita disminuir la presencia del ciudadano en los puntos de atención.</t>
  </si>
  <si>
    <t>Trámites priorizados para racionalización</t>
  </si>
  <si>
    <t>Número de trámites priorizados</t>
  </si>
  <si>
    <t>Número - Acta</t>
  </si>
  <si>
    <t>Formular estrategia de racionalización del trámite elegido</t>
  </si>
  <si>
    <t>ETAPA 3: De acuerdo con la priorización realizada, establecer las acciones de racionalización administrativa</t>
  </si>
  <si>
    <t>Estrategias formuladas para el periodo</t>
  </si>
  <si>
    <t>Número de estrategias formuladas</t>
  </si>
  <si>
    <t>Implementar acciones de racionalización administrativa - 1</t>
  </si>
  <si>
    <t>Actividades ejecutadas para la implementación de la estrategia de racionalización</t>
  </si>
  <si>
    <t>Número de actividades ejecutadas / número de actividades planeadas</t>
  </si>
  <si>
    <t>Divulgar los impactos generados con la implementación de la estrategia de racionalización</t>
  </si>
  <si>
    <t>Generar campañas internas y externas que den a conocer los principales resultados de la estrategia de racionalización de trámites implementada</t>
  </si>
  <si>
    <t>Campañas internas y externas implementadas</t>
  </si>
  <si>
    <t>Número de campañas internas y externas implementadas</t>
  </si>
  <si>
    <t>Promover el control disciplinario interno de CISA, propendiendo por la efectividad de los principios y fines previstos en la Constitución Política y la Ley</t>
  </si>
  <si>
    <t>Número de informes de la gestión disciplinaria elaborados</t>
  </si>
  <si>
    <t>Fortalecer el enfoque preventivo de la función disciplinaria</t>
  </si>
  <si>
    <t>Generar 2 espacios de divulgación sobre temas disciplinarios</t>
  </si>
  <si>
    <t>Espacios para la divulgación de temas disciplinarios a los funcionarios de CISA</t>
  </si>
  <si>
    <t>Número de espacios de divulgación generados</t>
  </si>
  <si>
    <t>Número - Evidencias espacios de divulgación</t>
  </si>
  <si>
    <t xml:space="preserve"> Control Disciplinario Interno</t>
  </si>
  <si>
    <t>Jefe Control Disciplinario Interno / Control Disciplinario Interno</t>
  </si>
  <si>
    <t>Abogado Control Disciplinario Interno / Control Disciplinario Interno</t>
  </si>
  <si>
    <t>Ejercer la función disciplinaria de conformidad con la ley vigente</t>
  </si>
  <si>
    <t>Tramitar las novedades disciplinarias puestas en conocimiento de la Oficina de Control Disciplinario Interno</t>
  </si>
  <si>
    <t>Gestión de las novedades disciplinarias</t>
  </si>
  <si>
    <t xml:space="preserve">Número de novedades disciplinarias gestionadas/ Número de novedades disciplinarias recibidas </t>
  </si>
  <si>
    <t>Porcentaje - Informe</t>
  </si>
  <si>
    <t xml:space="preserve">Generar información para que la ciudadanía tenga conocimiento de las entidades públicas, con las que CISA se encuentra valorando soluciones para la gestión de activos públicos  </t>
  </si>
  <si>
    <t>Número soluciones o propuestas valoradas publicadas en la web</t>
  </si>
  <si>
    <t>Número - Reporte</t>
  </si>
  <si>
    <t>Vicepresidencia de Soluciones para el Estado</t>
  </si>
  <si>
    <t>Gerente de Valoración / Vicepresidencia de Soluciones para el Estado</t>
  </si>
  <si>
    <t>Analista de Negocios / Vicepresidencia de Soluciones para el Estado</t>
  </si>
  <si>
    <t>Generar escenarios de articulación o participación incidente con diferentes actores sociales, que faciliten la gestión de los activos que posee y pueda gestionar CISA y socializar el proceso y resultados</t>
  </si>
  <si>
    <t>Número de escenarios generados con los actores sociales involucrados</t>
  </si>
  <si>
    <t>Mecanismo para transparencia y acceso a la información</t>
  </si>
  <si>
    <t xml:space="preserve">Generar escenarios de articulación o participación incidente con diferentes actores sociales, que faciliten la gestión de los activos que posee y pueda gestionar CISA </t>
  </si>
  <si>
    <t>Escenarios generados con los actores sociales involucrados</t>
  </si>
  <si>
    <t>Gerente Social / Vicepresidencia de Soluciones para el Estado</t>
  </si>
  <si>
    <t>Socializar el proceso y resultado  de la gestión de activos con los actores sociales involucrados</t>
  </si>
  <si>
    <t>Generados los espacios de articulación o participación  con los actores sociales involucrados, se  socializará el avance de las gestiones de los activos sobre los cuales se realizan acciones</t>
  </si>
  <si>
    <t>Socialización del proceso y resultados de la gestión de activos realizada con los actores sociales</t>
  </si>
  <si>
    <t>Número de procesos de socialización realizados</t>
  </si>
  <si>
    <t xml:space="preserve">Vicepresidencia de Operaciones </t>
  </si>
  <si>
    <t xml:space="preserve">Gerente Comercial / Vicepresidencia de Operaciones </t>
  </si>
  <si>
    <t xml:space="preserve">Brindar espacios de interacción y retroalimentación con los grupos de interés </t>
  </si>
  <si>
    <t>Número de espacios de interacción y retroalimentación realizados</t>
  </si>
  <si>
    <t>Espacios de interacción con los grupos de interés definidos</t>
  </si>
  <si>
    <t>Sumatoria de espacios de interacción con grupos de interés generados</t>
  </si>
  <si>
    <t xml:space="preserve">Gerente de cartera / Vicepresidencia de Operaciones </t>
  </si>
  <si>
    <t xml:space="preserve">Ejecutivo de Operaciones/ Vicepresidencia de operaciones </t>
  </si>
  <si>
    <t xml:space="preserve">Gerente Inmobiliario/ Vicepresidencia de Operaciones </t>
  </si>
  <si>
    <t>Sumatoria de documentos de acuerdos de Interoperabilidad realizados</t>
  </si>
  <si>
    <t>Numero - Documento</t>
  </si>
  <si>
    <t>Estructurar y gestionar  proyectos de transformación digital definidos en la Entidad</t>
  </si>
  <si>
    <t>Número - Documento</t>
  </si>
  <si>
    <t>Gerente de Sistemas de información / Gerencia Sistemas de información</t>
  </si>
  <si>
    <t>Líder de Gobierno Digital / Gerencia de Sistemas de información</t>
  </si>
  <si>
    <t xml:space="preserve">Implementar los componentes y las actividades para el alcance del proyecto de analítica de datos de cartera, dando valor a los datos para la toma de decisiones.
</t>
  </si>
  <si>
    <t>Porcentaje de avance de implementación del proyecto</t>
  </si>
  <si>
    <t>Número de actividades ejecutadas / Número de actividades programadas</t>
  </si>
  <si>
    <t xml:space="preserve">	Cumplir, en todas las secciones de la página web con el criterio de usabilidad URL limpio</t>
  </si>
  <si>
    <t xml:space="preserve">	Revisar y ajustar las URLs de la página web rediseñada, garantizando que se cumpla con la recomendación "Cumplir, en todas las secciones de la página web oficial de la entidad, con el criterio de usabilidad "URL limpio" para que las URLs generadas en los diferentes niveles de navegación no tengan caracteres especiales y sean fáciles de leer."</t>
  </si>
  <si>
    <t>Gerente de Sistemas de Información / Gerencia de  Sistemas de Información</t>
  </si>
  <si>
    <t>Líder de Gobierno Digital / Gerencia de  Sistemas de Información</t>
  </si>
  <si>
    <t>Generar  información financiera que  facilite la toma de decisiones estratégicas</t>
  </si>
  <si>
    <t>Número de informes generados</t>
  </si>
  <si>
    <t>Realizar informe de conciliación de inventario de bienes inmuebles de CISA</t>
  </si>
  <si>
    <t>Realizar la conciliación del inventario de bienes inmuebles de CISA entre la Contabilidad y la información de la Gerencia de Inmuebles</t>
  </si>
  <si>
    <t xml:space="preserve">informes de conciliación de inventario de bienes inmuebles </t>
  </si>
  <si>
    <t xml:space="preserve">Sumatoria de informes elaborados </t>
  </si>
  <si>
    <t>Analista de Contabilidad / Gerencia Financiera</t>
  </si>
  <si>
    <t>Analista Financiero y de Presupuesto / Gerencia Financiera</t>
  </si>
  <si>
    <t>Informes de seguimiento de la implementación del costeo basado en actividades</t>
  </si>
  <si>
    <t>Ejecutivo Financiero / Gerencia Financiera</t>
  </si>
  <si>
    <t>Vicepresidencia Corporativa</t>
  </si>
  <si>
    <t>Fortalecer la transparencia del proceso contractual con el fin de garantizar el ejercicio de control ciudadano</t>
  </si>
  <si>
    <t>Número de informes de las actividades realizadas para fortalecer la transparencia</t>
  </si>
  <si>
    <t>Publicar la actividad contractual de los procesos  contratación en SECOP II</t>
  </si>
  <si>
    <t>Publicación de la actividad contractual de los procesos de contratación en SECOP II</t>
  </si>
  <si>
    <t>Publicación de los contratos en SECOP II</t>
  </si>
  <si>
    <t>Número de contratos publicados / Número de contratos en ejecución</t>
  </si>
  <si>
    <t xml:space="preserve">Abogada Gerencia de Contratación / Gerencia de Contratación </t>
  </si>
  <si>
    <t xml:space="preserve"> Abogada Gerencia de Contratación / Gerencia de Contratación </t>
  </si>
  <si>
    <t>Validar que objeto contractual de contratos/convenios, este conforme a objeto social CISAA</t>
  </si>
  <si>
    <t xml:space="preserve">Validar que el objeto contractual de los contratos y convenios interadministrativos, se encuentren conforme al objeto social de CISA; dar visto bueno al objeto contractual de los contratos y convenios interadministrativos que radican las áreas. </t>
  </si>
  <si>
    <t>Contratos y convenios interadministrativos revisados</t>
  </si>
  <si>
    <t xml:space="preserve">Número de contratos y convenios interadministrativos revisados / Número de contratos y convenios interadministrativos allegados </t>
  </si>
  <si>
    <t xml:space="preserve">Senior Gerencia de Contratación / Gerencia de Contratación </t>
  </si>
  <si>
    <t>Fortalecer el Gobierno Corporativo</t>
  </si>
  <si>
    <t>Formulación integral de buenas prácticas de gobernanza corporativa</t>
  </si>
  <si>
    <t>Consolidar el Gobierno Corporativo con enfoque diferencial y de género</t>
  </si>
  <si>
    <t>Definir el nuevo modelo de Gestión del Talento Humano a través de la ejecución de los planes asociados</t>
  </si>
  <si>
    <t>Sumatoria de Planes Internos Ejecutados</t>
  </si>
  <si>
    <t>Ejecutar Plan de Incentivos</t>
  </si>
  <si>
    <t>Plan de incentivos ejecutado</t>
  </si>
  <si>
    <t>Número de actividades  ejecutadas</t>
  </si>
  <si>
    <t>Gerencia de Recursos</t>
  </si>
  <si>
    <t>Gerente de Recursos/Gerencia de Recursos</t>
  </si>
  <si>
    <t>Analista de Servicios Generales/Gerencia de Recursos</t>
  </si>
  <si>
    <t xml:space="preserve">Mantener y actualizar el sistema de gestión de Seguridad y Salud en el trabajo en CISA </t>
  </si>
  <si>
    <t>Plan de seguridad y salud en el trabajo ejecutado</t>
  </si>
  <si>
    <t>Ejecutar Plan Institucional de Capacitación</t>
  </si>
  <si>
    <t>Fortalecer las competencias tecnicas y blandas de los colaboradores de CISA en el 2023</t>
  </si>
  <si>
    <t>Plan institucional de capacitación ejecutado</t>
  </si>
  <si>
    <t>Definir Modelo de Competencias</t>
  </si>
  <si>
    <t>Establecer las nuevas competencias organizacionales por nivel de contribución</t>
  </si>
  <si>
    <t>Actualización de la matriz de competencias organizaciones por nivel de contribución</t>
  </si>
  <si>
    <t>Número de matrices actualizadas</t>
  </si>
  <si>
    <t>Mantener el modelo EFR</t>
  </si>
  <si>
    <t>Definir los incentivos a aplicar en el marco del modelo EFR</t>
  </si>
  <si>
    <t>Actualización de la tiquetera de la felicidad</t>
  </si>
  <si>
    <t>Tiquetera actualizada</t>
  </si>
  <si>
    <t>Analizar el nivel de participación en el modelos EFR</t>
  </si>
  <si>
    <t>Revisar el nivel de uso de los beneficios emocionales, enfocado a que mínimo el 90% de los colaboradores activos en la planta, hagan uso de los beneficios emocionales.</t>
  </si>
  <si>
    <t>Personas que hacen uso de los beneficios emocionales</t>
  </si>
  <si>
    <t>Número de Personas que utilizan beneficios /Número de total de las personas de planta</t>
  </si>
  <si>
    <t xml:space="preserve">Mantener y actualizar el Sistema de Gestión de Seguridad y Salud en el Trabajo de CISA </t>
  </si>
  <si>
    <t>Mantener y actualizar el Sistema de Seguridad y Salud en el Trabajo de CISA</t>
  </si>
  <si>
    <t>Mantener y actualizar el Sistema de Seguridad y Salud en el Trabajo de CISA, conforme al marco legal vigente</t>
  </si>
  <si>
    <t>Definir el plan de capacitación año 2023</t>
  </si>
  <si>
    <t>1. Realizar la consulta a traves de correo electronico a los lideres de la entidad, sobre las necesidades de capacitación en habilidades tecnicas de cada uno de sus equipos de trabajo.
2.Establecer los grupos de interes con respecto a las necesidades de capacitación y verificar la pertinencia de su ejecución.
3. Elabora el plan de capacitación año 2023.</t>
  </si>
  <si>
    <t>Plan de Capacitación del año 2023 formulado</t>
  </si>
  <si>
    <t>Sumatoria de planes formulados</t>
  </si>
  <si>
    <t>Ejecutar el Plan de Capacitación año 2023</t>
  </si>
  <si>
    <t>Plan de capacitación año 2023 ejecutado</t>
  </si>
  <si>
    <t>Sumatoria de informes realizados</t>
  </si>
  <si>
    <t>Acta del CIGD avalando las TRD actualizadas</t>
  </si>
  <si>
    <t>Sumatoria de actas del CIGD</t>
  </si>
  <si>
    <t xml:space="preserve">Gestión Documental </t>
  </si>
  <si>
    <t>Sumatoria de documentos de radicación</t>
  </si>
  <si>
    <t>Gestión con valores  para resultados</t>
  </si>
  <si>
    <t>Gobierno Digital</t>
  </si>
  <si>
    <t xml:space="preserve">Avanzar en el dominio ESTRATEGIA DE TI </t>
  </si>
  <si>
    <t xml:space="preserve">
Teniendo en cuenta que en la vigencia 2022 se reportó un avance de 66% en el dominio ESTRATEGIA DE TI, para el 2023 se dará continuidad en este dominio alineándolo con el Dominio de Planeación de Arquitectura Empresarial definido en el Modelo de Arquitectura Empresarial (MAE) v2. Se definirá un proyecto para alinear al nuevo dominio de planeación   y buscar al 85%, donde se dará planeación, estructuración y priorización de los ejercicios de arquitectura empresarial a partir de las necesidades de los interesados.
</t>
  </si>
  <si>
    <t xml:space="preserve">Porcentaje de avance de implementación del dominio </t>
  </si>
  <si>
    <t>Avanzar en el dominio GOBIERNO DE TI</t>
  </si>
  <si>
    <t xml:space="preserve">Teniendo en cuenta que en la vigencia 2022 se reportó un avance de 55% en el dominio INFORMACIÓN, para el 2023 se dará continuidad en este dominio alineándolo con el Dominio de Arquitectura de Información definido en el  Modelo de Arquitectura Empresarial (MAE) v2.
Se definirá un proyecto para alinear  al nuevo dominio de Arquitectura de Información y buscar  un avance al 65%, donde se iniciará y adelantará la fase II de las brechas digitales para lograr el cumplimiento de los lineamientos de la política de gobierno Digital en el dominio Arquitectura de información del MAE. Para definir la estructura con la cual está representada y almacenada la información los datos de una organización, lo mismo que los servicios y los flujos de información que soportan los procesos de la entidad de la arquitectura misional.
</t>
  </si>
  <si>
    <t>Avanzar en el dominio SISTEMAS DE INFORMACIÓN</t>
  </si>
  <si>
    <t xml:space="preserve">
Teniendo en cuenta que en la vigencia 2022 se reportó un avance de 50% en  dominio SISTEMAS DE INFORMACIÓN, para el 2023 se dará continuidad en este dominio alineándolo con el Dominio de Arquitectura de Sistemas Información definido en el  Modelo de Arquitectura Empresarial (MAE) v2. Se definirá un proyecto para alinear  al nuevo  dominio de Arquitectura de Sistemas de Información bajo el MAE con objetivo de avanzar al 60%, donde se iniciará y adelantará la fase II de las brechas para lograr el cumplimiento de los lineamientos de la política de gobierno Digital en el dominio Arquitectura de Sistemas de Información del MAE. Para definición de la arquitectura de aplicaciones que define los componentes de los sistemas, las interacciones entre estos y la relación con las arquitecturas misional, de información y de infraestructura de TI.
</t>
  </si>
  <si>
    <t>Avanzar en el dominio de USO Y APROPIACION</t>
  </si>
  <si>
    <t xml:space="preserve">Teniendo en cuenta que en la vigencia 2022 se reportó un avance de 27% en el dominio de USO Y APROPIACION para el 2023 se dará continuidad en este dominio alineándolo con el Dominio de  Uso y Apropiación de la Arquitectura definido en el  Modelo de Arquitectura Empresarial (MAE) v2.
Se definirá un proyecto para alinear  con el nuevo dominio de Uso y apropiación del MAE con objetivo de avance al 40%, donde se iniciará y adelantará la fase II de las brechas para lograr el cumplimiento de los lineamientos de la política de gobierno Digital en el Dominio  de Uso y apropiación del MAE. Establecer y adelantar la fase II de las brechas digitales para lograr el cumplimiento de los lineamientos de la política de gobierno Digital en el dominio de Uso y Apropiación de la Arquitectura del MAE, para la gestión del cambio y de los grupos de interés, para desarrollar una cultura o comportamientos culturales  que faciliten la adopción y uso de las arquitecturas objetivo.
</t>
  </si>
  <si>
    <t>Articular el  Dominio de Arquitectura de Seguridad</t>
  </si>
  <si>
    <t xml:space="preserve">
Teniendo en cuenta que en nueva versión de Arquitectura Empresarial (AE) v2,  se presenta un  nuevo Dominio de Arquitectura de Seguridad  y se alineará con los otros 6  dominios para lograr el cumplimiento de los lineamientos de la política de gobierno Digital en el Dominio  de Arquitectura de Seguridad del MAE, para establecer y adelantar la fase II de las brechas digitales para lograr el cumplimiento de los lineamientos de la política de gobierno Digital en el dominio  Arquitectura de Seguridad del MAE; se aportara la identificación y diseño de los controles necesarios para asegurar la protección de la información.
</t>
  </si>
  <si>
    <t xml:space="preserve">Realizar espacios de dialogo en doble vía con grupos de interés de la Gerencia de Cartera </t>
  </si>
  <si>
    <t>Realizar espacios de dialogo en doble vía con grupos de interés de la Gerencia Inmobiliaria</t>
  </si>
  <si>
    <t>Realizar espacios de dialogo en doble vía con grupos de interés de la Gerencia Comercial</t>
  </si>
  <si>
    <t>Lineamientos de transparencia pasiva</t>
  </si>
  <si>
    <t>Instrumentos de Gestión de la Información</t>
  </si>
  <si>
    <r>
      <t>Revisar, analizar y modificar</t>
    </r>
    <r>
      <rPr>
        <sz val="11"/>
        <color theme="1"/>
        <rFont val="Calibri"/>
        <family val="2"/>
        <scheme val="minor"/>
      </rPr>
      <t xml:space="preserve"> la información cuando aplique que no se encuentre de forma clara en el portal web de CISA y dar Cumplimiento con los lineamientos de la guía de lenguaje claro del PNSC-DN.</t>
    </r>
  </si>
  <si>
    <t xml:space="preserve">Número - Informe                                </t>
  </si>
  <si>
    <t>Número de informes</t>
  </si>
  <si>
    <t>Número - Listado de asistencia</t>
  </si>
  <si>
    <t>Número -  Documento</t>
  </si>
  <si>
    <t>Número - Circular</t>
  </si>
  <si>
    <t>Porcentaje - Captura de pantalla</t>
  </si>
  <si>
    <t xml:space="preserve">Abogada/Dirección jurídica </t>
  </si>
  <si>
    <t>Número -  Informe</t>
  </si>
  <si>
    <t xml:space="preserve">Número -  Informe </t>
  </si>
  <si>
    <t>Número -  Matriz</t>
  </si>
  <si>
    <t xml:space="preserve">Número - Plan </t>
  </si>
  <si>
    <t>Número - Campañas y/o capacitaciones</t>
  </si>
  <si>
    <t>Número - Presentación</t>
  </si>
  <si>
    <t>Número de conciliaciones  realizadas / Número de conciliaciones notificadas</t>
  </si>
  <si>
    <t xml:space="preserve">Informe de análisis de riesgos derivados de quejas y denuncias </t>
  </si>
  <si>
    <t xml:space="preserve">Número de informes de análisis de riesgos elaborados  </t>
  </si>
  <si>
    <t>Implementar nuevas tecnologías en la entidad para optimizar la utilización de la información, mediante acuerdos de Interoperabilidad con otras entidades del Estado</t>
  </si>
  <si>
    <t xml:space="preserve">Estructurar y gestionar 3 proyectos de Transformación Digital (Herramienta ITSM -Information Technology Service Management software, Gestor Documental -  ORFEO, Enterprise Resource Planning - ERP),  identificados y propuestos en conjunto con las áreas de la entidad y el equipo de Transformación Digital, para fortalecer los servicios  que apunten a la misionalidad de la entidad. </t>
  </si>
  <si>
    <t>Proyectos de Transformación Digital estructurados y gestionados</t>
  </si>
  <si>
    <t>Sumatoria de Proyectos de Transformación Digital estructurados y gestionados</t>
  </si>
  <si>
    <t>Generar espacios de interés en los canales de comunicación</t>
  </si>
  <si>
    <t>Comunicar a través de campañas los diferentes temas, los cuales son de ley y de importancia para la entidad.</t>
  </si>
  <si>
    <t>Líder de Comunicaciones/Dirección de Comunicaciones, Mercadeo y Relacionamiento</t>
  </si>
  <si>
    <t>Mejorar la accesibilidad de la ciudadanía contemplando el enfoque diferencial de discapacidad</t>
  </si>
  <si>
    <t>Realizar seguimiento a la ejecución de las actividades descritas en el plan de accesibilidad por diferentes según los procesos competentes para ejecutar el plan: Tecnología, Comunicaciones y Mercadeo, Oficial de Seguridad de la Información y Relacionamiento con la Ciudadanía.</t>
  </si>
  <si>
    <t>Jefe de Relacionamiento con la Ciudadanía /Dirección de Comunicaciones, Mercadeo y Relacionamiento</t>
  </si>
  <si>
    <t>Jefe de Relacionamiento con la Ciudadanía / Dirección de Comunicaciones, Mercadeo y Relacionamiento</t>
  </si>
  <si>
    <t>Generar informes de valoración de las soluciones de los activos de entidades públicas</t>
  </si>
  <si>
    <t xml:space="preserve">Generar informes de valoración de las soluciones de los activos de entidad publicas, sobre los cuales saldrá el reporte de las entidades del orden Nacional y Territorial con las que  CISA establece relaciones potenciales de soluciones sobre los activos que poseen. </t>
  </si>
  <si>
    <t>Informes de valoración elaborados</t>
  </si>
  <si>
    <t>Número de informes de valoración elaborados</t>
  </si>
  <si>
    <t>Realizar implementación del sistema de costos basado en actividades</t>
  </si>
  <si>
    <t>Realizar informe de la implementación del sistema de costos basado en actividades</t>
  </si>
  <si>
    <t>Documento de radicación de las TRD</t>
  </si>
  <si>
    <t xml:space="preserve">Fortalecimiento de la transparencia y eficiencia en la gestión </t>
  </si>
  <si>
    <t xml:space="preserve">Fortalecer los canales de anticorrupción y el relacionamiento estratégico </t>
  </si>
  <si>
    <t>Información y comunicación</t>
  </si>
  <si>
    <t>Mantener el modelo EFR, mediante el cumplimiento de las 2 actividades definidas en el PII</t>
  </si>
  <si>
    <t>Ejecutar Plan Anual de Seguridad y Salud sen el Trabajo</t>
  </si>
  <si>
    <t>Fortalecer las competencias técnicas y blandas de los colaboradores de CISA en el 2023</t>
  </si>
  <si>
    <t>Informe de gestión en SST</t>
  </si>
  <si>
    <t>Revisar integralmente los tipos de riesgos de corrupción, estratégicos, operativos y de continuidad del negocio, previamente identificados y  asociados a cada proceso vs la nueva caracterización de los mismos, validando al  mismo tiempo el cumplimiento de los lineamientos establecidos dentro de la política de administración de riesgos de la entidad. En los casos en los que se encuentre oportunidades de mejora, se generará el respectivo plan de mejora para realizar la actualización dentro del mapa de riesgos.</t>
  </si>
  <si>
    <t xml:space="preserve">Realizar semestralmente el monitoreo aleatorio a la ejecución de los controles de riesgos determinados por los diferentes procesos, revisando las respectivas evidencias de su cumplimiento,  generando así 2 informes durante la vigencia 2023 con los hallazgos y recomendaciones derivadas de la actividad.  </t>
  </si>
  <si>
    <t>Revisar la Política de Riesgos de la entidad</t>
  </si>
  <si>
    <t>Revisar y alinear la Política de riesgos con la nueva planificación estratégica de la entidad y la guía para la administración de riesgos y diseño de controles de la  Función Pública, elaborando un informe por etapa: análisis, ajuste y publicación.</t>
  </si>
  <si>
    <t xml:space="preserve">Informes de las etapas de revisión y actualización de la Política de riesgos </t>
  </si>
  <si>
    <t>Verificar cuatrimestralmente la realización del monitoreo a los riesgos a cargo de los lideres de los diferentes procesos, de acuerdo con los lineamientos establecidos dentro de Política de Administración del Riesgo de la entidad, generando así 3 informes durante la vigencia 2023 con los resultados y/o identificación de posibles cambios sobre el cumplimiento y efectividad de los controles y desempeño esperado, junto con el cumplimiento de los planes de tratamiento efectuados</t>
  </si>
  <si>
    <t>Número de informes cuatrimestrales de evaluación a los riesgos de corrupción de la Entidad</t>
  </si>
  <si>
    <t xml:space="preserve">Número de trámites revisados / Número de trámites inscritos en el SUIT </t>
  </si>
  <si>
    <t>ETAPA 4: Realizar seguimiento a la ejecución del cronograma de actividades de implementación de la estrategia de racionalización establecida en el SUIT</t>
  </si>
  <si>
    <t>Realizar espacios con grupos de interés donde se dé a conocer las acciones y actividades propias de la gerencia, generando un posicionamiento de marca y la visualizar ante otros organismos del estado y sociedad en general.</t>
  </si>
  <si>
    <t xml:space="preserve">Promover espacios de participación con la ciudadanía, para  conocer sus intereses y necesidades de información </t>
  </si>
  <si>
    <t xml:space="preserve">Realizar seguimiento a la ejecución de la implementación o no, de las sugerencias consolidadas en el transcurso del año, radicadas en el aplicativo Zeus y originadas de las encuestas de satisfacción y percepción derivadas de los bimestres noviembre a diciembre (vigencia 2022); enero a febrero, marzo a abril, mayo a junio, julio a agosto y septiembre a octubre (vigencia 2023), por parte de la Dirección de Comunicaciones, Mercadeo y Relacionamiento, la Dirección Jurídica, la Gerencia de Cartera, la Gerencia Inmobiliaria, la Jefatura de Tecnología y la Jefatura de Relacionamiento con la Ciudadanía. </t>
  </si>
  <si>
    <t>Identificar los actores sociales involucrados sobre los cuales se debe realizar acciones sociales que lleven a la movilización y/o normalización de los activos. Así mismo,  programar los acercamientos con el fin de generar escenarios de articulación o participación, que faciliten los procesos y den curso a la gestión respectiva de los activos.</t>
  </si>
  <si>
    <t>Revisar y presentar el cumplimiento de la Matriz de Transparencia y Acceso a la Información (ITA), según sus políticas y lineamientos.</t>
  </si>
  <si>
    <t>Implementar la política de gobierno digital con los lineamientos de la AE - Arquitectura Empresarial</t>
  </si>
  <si>
    <t>Sumatoria de informes de avance de la implementación de los ámbitos de AE - Arquitectura Empresarial</t>
  </si>
  <si>
    <t>Dirección de Planeacion Estratégica y Sistemas de Información</t>
  </si>
  <si>
    <t xml:space="preserve">
Teniendo en cuenta que en la vigencia 2022 se reportó un avance de 53% en el dominio GOBIERNO DE TI,  para el 2023 se dará continuidad en este dominio  alineándolo  con el Dominio de Arquitectura Misional definido en el  Modelo de Arquitectura Empresarial (MAE) v2. Se definirá un proyecto para alinear  al nuevo  dominio de Arquitectura Misional y buscar un avance al  63%, donde se dará definición de la arquitectura misional o de negocio alineados a la arquitectura empresarial; estableciendo  así la fase II de las brechas digitales para lograr el cumplimiento de los lineamientos de la política de gobierno Digital en el dominio  Arquitectura Misional del MAE.
</t>
  </si>
  <si>
    <t>Implementar y gestionar el proyecto de analítica de datos de cartera</t>
  </si>
  <si>
    <t xml:space="preserve">Realizar revisión integral del mapa de riesgos institucional </t>
  </si>
  <si>
    <t>Realizar monitoreo aleatorio a la ejecución de los controles de los riesgos</t>
  </si>
  <si>
    <t xml:space="preserve">Implementar la política de gestión documental cumpliendo con la normativa emitida por el Archivo General de la Nación como ente rector </t>
  </si>
  <si>
    <t>Número de informes de la gestión de las actividades de la política de gestión documental</t>
  </si>
  <si>
    <t>Elaborar las Tablas de Retención Documental (TRD)</t>
  </si>
  <si>
    <t>Análisis de la información y mesas de trabajo con las dependencias, para la elaboración y posterior presentación ante el Comité Institucional de Gestión y Desempeño,  de la actualización de las Tablas de Retención Documental de la Entidad.</t>
  </si>
  <si>
    <t>Radicar las Tablas de Retención Documental (TRD) ante el Archivo General de la Nación</t>
  </si>
  <si>
    <t>Radicar ante el AGN las TRD elaboradas</t>
  </si>
  <si>
    <t xml:space="preserve">Número - Documento </t>
  </si>
  <si>
    <t>Implementar el Sistema de Gestión de Documentos Electrónicos de Archivo (SGDEA)</t>
  </si>
  <si>
    <t xml:space="preserve">Implementar el Sistema de Gestión de Documentos Electrónicos de Archivo (SGDEA), conforme a las siguientes fases: 
1. Planeación: se define la estructura de desglose del proyecto a alto nivel. 2. Análisis: En esta fase se identifica la estructura general de la entidad y se determina la necesidad de información desde las perspectiva organizacional, normativa, tecnológica y documental. 3. Diseño: Se define la estrategia de implementación del SGDEA. 4.                               
Implementación: Se podrán en producción el aplicativo. 5. Evaluación: Se realizará el monitoreo y control sobre cada una de las fases del proyecto y sus avances.
</t>
  </si>
  <si>
    <t>Fases del SGDEA implementadas</t>
  </si>
  <si>
    <t>Sumatoria de fases del SGDEA implementadas</t>
  </si>
  <si>
    <t xml:space="preserve">Ejecutar el Plan de Transferencias Documentales </t>
  </si>
  <si>
    <t>Se ejecutará el Plan de Transferencias Documentales, conforme a la ejecución de las siguientes actividades:
1. Definición de cronograma. 2. Socialización del cronograma y el procedimiento para las transferencias. 3. Identificación y organización de las series documentales objeto de transferencia. 4. Solicitud de recepción. 5. Verificación. 6. Actualización del Inventario.</t>
  </si>
  <si>
    <t>Transferencias documentales realizadas</t>
  </si>
  <si>
    <t xml:space="preserve">Transferencias documentales realizadas / Transferencias documentales programadas </t>
  </si>
  <si>
    <t>Aplicar las Tablas de Valoración Documental (TVD)</t>
  </si>
  <si>
    <t>Para realizar la aplicación de las Tablas de Valoración Documental, se ejecutarán los siguientes proyectos: 1. Actualización de inventario. 2. Organización de fondo documental - Fase 1.</t>
  </si>
  <si>
    <t>Aplicación de TVD</t>
  </si>
  <si>
    <t>Sumatoria de actividades de aplicación de TVD</t>
  </si>
  <si>
    <t>Avanzar en el dominio INFORMACIÓN</t>
  </si>
  <si>
    <t>Avanzar en el dominio SERVICIOS TECNOLOGICOS</t>
  </si>
  <si>
    <t xml:space="preserve">Teniendo en cuenta que en la vigencia 2022 se reportó un avance de 55% en el dominio de SERVICIOS TECNOLOGICOS, para el 2023 se dará continuidad en este dominio  alineándolo con el Dominio de Arquitectura de Infraestructura Tecnológica definido en el  Modelo de Arquitectura Empresarial (MAE) v2. Se definirá un proyecto para alinear  el nuevo dominio  de Arquitectura de Infraestructura Tecnológica bajo el MAE con objetivo de avanzar al 65%, donde se iniciará y adelantará la fase II de las brechas para lograr el cumplimiento de los lineamientos de la política de gobierno Digital en el Dominio  de Arquitectura de Infraestructura de Tecnología del MAE. Para establecer y adelantar la fase II de las brechas digitales para lograr el cumplimiento de los lineamientos de la política de gobierno Digital en el dominio Arquitectura  de Infraestructura Tecnológica del MAE y así identificar y definir todos los elementos de infraestructura de TI que soportan la operación.
</t>
  </si>
  <si>
    <t>Indicador Financiero Asociado</t>
  </si>
  <si>
    <t>Entregable</t>
  </si>
  <si>
    <t>100%</t>
  </si>
  <si>
    <t>Peso porcentual del objetivo (frente a la totalidad del plan)</t>
  </si>
  <si>
    <t>OTROS PLANES INSTITUCIONALES</t>
  </si>
  <si>
    <t>PLAN ESTRATÉGICO SECTORIAL</t>
  </si>
  <si>
    <t>PLAN DE MEJORAMIENTO CONTRALORÍA GENERAL DE LA REPÚBLICA</t>
  </si>
  <si>
    <t>PLAN CIERRE DE BRECHAS MIPG Y SISTEMA DE CONTROL INTERNO</t>
  </si>
  <si>
    <t>Nombre Documento:</t>
  </si>
  <si>
    <t>Integración Plan de Acción Anual</t>
  </si>
  <si>
    <t>Versión:</t>
  </si>
  <si>
    <t>Área Responsable:</t>
  </si>
  <si>
    <t>Dirección de Planeación Estratégica y Sistemas de la Información</t>
  </si>
  <si>
    <t>Funcionario Consolidador:</t>
  </si>
  <si>
    <t>Analista de Planeación - Sandra Neira Rodríguez</t>
  </si>
  <si>
    <t>Revisó:</t>
  </si>
  <si>
    <t>Directora de Planeación Estratégica - Melissa Alfonso García</t>
  </si>
  <si>
    <t>Nombre de la actividad</t>
  </si>
  <si>
    <t xml:space="preserve">Descripción </t>
  </si>
  <si>
    <t>Categoría / Proyecto
(Opcional)</t>
  </si>
  <si>
    <t>Área Organizativa Responsable</t>
  </si>
  <si>
    <t>Responsable</t>
  </si>
  <si>
    <t>Fecha Inicio</t>
  </si>
  <si>
    <t>Fecha Fin</t>
  </si>
  <si>
    <t xml:space="preserve">Fuente de Financiación </t>
  </si>
  <si>
    <t>Funcionamiento</t>
  </si>
  <si>
    <t>Auditoría CGR &gt; H18 Feb14</t>
  </si>
  <si>
    <t>Emisión de los conceptos jurídicos</t>
  </si>
  <si>
    <t>Acción de Mejora: Depuración de cuentas por cobrar junto con las jefaturas jurídicas de las zonas.
Actividad: Emisión de los conceptos jurídicos por parte de las jefaturas de zona una vez culmine la actividad anterior.</t>
  </si>
  <si>
    <t>2 Informes trimestral  (jefaturas)</t>
  </si>
  <si>
    <t>La Gerencia jurídica del negocio validará la base que contiene la cuenta deudores</t>
  </si>
  <si>
    <t>Acción de Mejora: Depuración de cuentas por cobrar junto con las jefaturas jurídicas de las zonas.
Actividad: La Gerencia jurídica del negocio validará la base que contiene la cuenta deudores específicamente en la partida que se identifica como embargos y sobre estas adelantara los trámites pertinentes de depuración y saneamiento contable a fin de solicitar la depuración de la respectiva partida.</t>
  </si>
  <si>
    <t>3 Informes semestrales (Gerencias)</t>
  </si>
  <si>
    <t xml:space="preserve">	
Realizar el seguimiento de manera semestral al estado de los procesos jurídicos</t>
  </si>
  <si>
    <t>Acción de Mejora: Revisión periódica del estatus Jurídico  de inmuebles que presentan afectaciones jurídicas donde se encuentra en litigio la propiedad de CISA (Falsa tradición).
Actividad: Realizar el seguimiento de manera semestral al estado de los procesos jurídicos de los inmuebles aún pendientes IDs 6503 y 6650 hasta su definición y actualización en el aplicativo Olympus</t>
  </si>
  <si>
    <t>Auditoría CGR &gt; H1.1 Dic17</t>
  </si>
  <si>
    <t>Informe semestral (4)</t>
  </si>
  <si>
    <t>Dirección Jurídica</t>
  </si>
  <si>
    <t>Director Jurídico</t>
  </si>
  <si>
    <t>Vicepresidencia de Operaciones</t>
  </si>
  <si>
    <t>Vicepresidente de Operaciones</t>
  </si>
  <si>
    <t>Plan de Acción Integrado</t>
  </si>
  <si>
    <t>Versión 1:</t>
  </si>
  <si>
    <t>25 de enero de 2023</t>
  </si>
  <si>
    <t xml:space="preserve">      Plan de Acción Anual </t>
  </si>
  <si>
    <t>PINAR - Plan Institucional de Archivos</t>
  </si>
  <si>
    <t>PETH - Plan Estratégico de Talento Humano</t>
  </si>
  <si>
    <t xml:space="preserve">     Plan de Trabajo Anual en Seguridad y Salud en el Trabajo</t>
  </si>
  <si>
    <t>Plan de Incentivos Institucionales</t>
  </si>
  <si>
    <t xml:space="preserve"> Plan Institucional de Capacitación</t>
  </si>
  <si>
    <t>Plan Anticorrupción y de Atención al Ciudadano</t>
  </si>
  <si>
    <t>PETI – Plan Estratégico de Tecnologías de la Información</t>
  </si>
  <si>
    <t>Colombia potencia mundial de la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</si>
</sst>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30" x14ac:knownFonts="1">
    <font>
      <sz val="11"/>
      <color theme="1"/>
      <name val="Calibri"/>
      <family val="2"/>
      <scheme val="minor"/>
    </font>
    <font>
      <b/>
      <sz val="14"/>
      <color theme="0"/>
      <name val="Calibri"/>
      <family val="2"/>
      <scheme val="minor"/>
    </font>
    <font>
      <b/>
      <sz val="8"/>
      <color theme="1"/>
      <name val="Calibri"/>
      <family val="2"/>
      <scheme val="minor"/>
    </font>
    <font>
      <b/>
      <sz val="48"/>
      <color rgb="FF2C6B81"/>
      <name val="Calibri"/>
      <family val="2"/>
      <scheme val="minor"/>
    </font>
    <font>
      <sz val="8"/>
      <name val="Calibri"/>
      <family val="2"/>
      <scheme val="minor"/>
    </font>
    <font>
      <b/>
      <sz val="11"/>
      <color theme="1"/>
      <name val="Calibri"/>
      <family val="2"/>
      <scheme val="minor"/>
    </font>
    <font>
      <b/>
      <sz val="20"/>
      <color theme="0"/>
      <name val="Calibri"/>
      <family val="2"/>
      <scheme val="minor"/>
    </font>
    <font>
      <sz val="10"/>
      <name val="Arial"/>
      <family val="2"/>
    </font>
    <font>
      <b/>
      <sz val="14"/>
      <color theme="0"/>
      <name val="Calibri"/>
      <family val="2"/>
    </font>
    <font>
      <sz val="11"/>
      <color theme="1"/>
      <name val="Calibri"/>
      <family val="2"/>
      <scheme val="minor"/>
    </font>
    <font>
      <sz val="11"/>
      <name val="Calibri"/>
      <family val="2"/>
      <scheme val="minor"/>
    </font>
    <font>
      <sz val="11"/>
      <color indexed="72"/>
      <name val="Calibri"/>
      <family val="2"/>
      <scheme val="minor"/>
    </font>
    <font>
      <sz val="11"/>
      <color rgb="FF000000"/>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sz val="11"/>
      <color theme="1"/>
      <name val="Arial"/>
      <family val="2"/>
    </font>
    <font>
      <b/>
      <sz val="22"/>
      <color rgb="FF00605B"/>
      <name val="Calibri"/>
      <family val="2"/>
      <scheme val="minor"/>
    </font>
    <font>
      <sz val="22"/>
      <color theme="1"/>
      <name val="Calibri"/>
      <family val="2"/>
      <scheme val="minor"/>
    </font>
    <font>
      <u/>
      <sz val="22"/>
      <color theme="10"/>
      <name val="Calibri"/>
      <family val="2"/>
      <scheme val="minor"/>
    </font>
    <font>
      <sz val="10.8"/>
      <color theme="1"/>
      <name val="Arial"/>
      <family val="2"/>
    </font>
    <font>
      <b/>
      <sz val="40"/>
      <color rgb="FF00605B"/>
      <name val="Arial"/>
      <family val="2"/>
    </font>
    <font>
      <b/>
      <sz val="40"/>
      <color theme="1"/>
      <name val="Arial"/>
      <family val="2"/>
    </font>
    <font>
      <b/>
      <sz val="24"/>
      <color theme="1"/>
      <name val="Arial"/>
      <family val="2"/>
    </font>
    <font>
      <sz val="12"/>
      <color theme="1"/>
      <name val="Calibri"/>
      <family val="2"/>
      <scheme val="minor"/>
    </font>
    <font>
      <sz val="12"/>
      <name val="Calibri"/>
      <family val="2"/>
      <scheme val="minor"/>
    </font>
    <font>
      <sz val="10.8"/>
      <color theme="1"/>
      <name val="Calibri"/>
      <family val="2"/>
      <scheme val="minor"/>
    </font>
    <font>
      <sz val="10"/>
      <color theme="1"/>
      <name val="Calibri"/>
      <family val="2"/>
      <scheme val="minor"/>
    </font>
    <font>
      <sz val="10"/>
      <name val="Calibri"/>
      <family val="2"/>
      <scheme val="minor"/>
    </font>
    <font>
      <sz val="12"/>
      <color rgb="FF000000"/>
      <name val="Calibri"/>
      <family val="2"/>
      <scheme val="minor"/>
    </font>
  </fonts>
  <fills count="7">
    <fill>
      <patternFill patternType="none"/>
    </fill>
    <fill>
      <patternFill patternType="gray125"/>
    </fill>
    <fill>
      <patternFill patternType="solid">
        <fgColor rgb="FF2C6B81"/>
        <bgColor indexed="64"/>
      </patternFill>
    </fill>
    <fill>
      <patternFill patternType="solid">
        <fgColor rgb="FF006C65"/>
        <bgColor indexed="64"/>
      </patternFill>
    </fill>
    <fill>
      <patternFill patternType="solid">
        <fgColor theme="0"/>
        <bgColor indexed="64"/>
      </patternFill>
    </fill>
    <fill>
      <patternFill patternType="solid">
        <fgColor rgb="FF00605B"/>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style="thin">
        <color indexed="64"/>
      </top>
      <bottom style="thin">
        <color indexed="64"/>
      </bottom>
      <diagonal/>
    </border>
  </borders>
  <cellStyleXfs count="6">
    <xf numFmtId="0" fontId="0" fillId="0" borderId="0"/>
    <xf numFmtId="0" fontId="7" fillId="0" borderId="0"/>
    <xf numFmtId="9" fontId="9" fillId="0" borderId="0" applyFont="0" applyFill="0" applyBorder="0" applyAlignment="0" applyProtection="0"/>
    <xf numFmtId="0" fontId="7" fillId="0" borderId="0" applyNumberFormat="0" applyFont="0" applyFill="0" applyBorder="0" applyAlignment="0" applyProtection="0"/>
    <xf numFmtId="43" fontId="9" fillId="0" borderId="0" applyFont="0" applyFill="0" applyBorder="0" applyAlignment="0" applyProtection="0"/>
    <xf numFmtId="0" fontId="15" fillId="0" borderId="0" applyNumberFormat="0" applyFill="0" applyBorder="0" applyAlignment="0" applyProtection="0"/>
  </cellStyleXfs>
  <cellXfs count="198">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0" fillId="0" borderId="1" xfId="0" applyBorder="1" applyAlignment="1">
      <alignment wrapText="1"/>
    </xf>
    <xf numFmtId="0" fontId="0" fillId="0" borderId="1" xfId="0" applyBorder="1"/>
    <xf numFmtId="0" fontId="0" fillId="0" borderId="1" xfId="0" applyBorder="1" applyAlignment="1">
      <alignment vertical="center"/>
    </xf>
    <xf numFmtId="0" fontId="0" fillId="0" borderId="1" xfId="0" applyBorder="1" applyAlignment="1">
      <alignment horizontal="left" vertical="center" wrapText="1"/>
    </xf>
    <xf numFmtId="0" fontId="2" fillId="0" borderId="0" xfId="0" applyFont="1"/>
    <xf numFmtId="0" fontId="0" fillId="0" borderId="2" xfId="0" applyBorder="1"/>
    <xf numFmtId="0" fontId="0" fillId="0" borderId="3" xfId="0" applyBorder="1"/>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4" borderId="0" xfId="0" applyFill="1"/>
    <xf numFmtId="0" fontId="2" fillId="4" borderId="0" xfId="0" applyFont="1" applyFill="1"/>
    <xf numFmtId="0" fontId="3" fillId="0" borderId="0" xfId="0" applyFont="1" applyAlignment="1">
      <alignment horizontal="center" vertical="center"/>
    </xf>
    <xf numFmtId="0" fontId="0" fillId="4" borderId="0" xfId="0" applyFill="1" applyAlignment="1">
      <alignment horizontal="left"/>
    </xf>
    <xf numFmtId="0" fontId="5" fillId="4" borderId="0" xfId="0" applyFont="1" applyFill="1" applyAlignment="1">
      <alignment horizontal="left"/>
    </xf>
    <xf numFmtId="0" fontId="0" fillId="0" borderId="4" xfId="0" applyBorder="1"/>
    <xf numFmtId="0" fontId="0" fillId="0" borderId="6" xfId="0" applyBorder="1"/>
    <xf numFmtId="0" fontId="0" fillId="0" borderId="4" xfId="0" applyBorder="1" applyAlignment="1">
      <alignment horizontal="left" vertical="center" wrapText="1"/>
    </xf>
    <xf numFmtId="0" fontId="8" fillId="3" borderId="1" xfId="1" applyFont="1" applyFill="1" applyBorder="1" applyAlignment="1">
      <alignment horizontal="center" vertical="center" textRotation="90" wrapText="1"/>
    </xf>
    <xf numFmtId="0" fontId="1" fillId="2" borderId="7" xfId="0" applyFont="1" applyFill="1" applyBorder="1" applyAlignment="1">
      <alignment horizontal="center" vertical="center" wrapText="1"/>
    </xf>
    <xf numFmtId="0" fontId="0" fillId="4" borderId="0" xfId="0" applyFill="1" applyAlignment="1">
      <alignment horizontal="left" wrapText="1"/>
    </xf>
    <xf numFmtId="49" fontId="1" fillId="2" borderId="1"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0" fillId="0" borderId="1" xfId="3"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readingOrder="1"/>
    </xf>
    <xf numFmtId="9" fontId="0" fillId="0" borderId="1" xfId="2" applyFont="1" applyBorder="1"/>
    <xf numFmtId="0" fontId="10" fillId="0" borderId="1" xfId="0" applyFont="1" applyBorder="1" applyAlignment="1">
      <alignment horizontal="left" vertical="center" wrapText="1"/>
    </xf>
    <xf numFmtId="9" fontId="0" fillId="0" borderId="1" xfId="2"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4" fillId="0" borderId="1" xfId="0" applyFont="1" applyBorder="1" applyAlignment="1">
      <alignment horizontal="left"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wrapText="1"/>
    </xf>
    <xf numFmtId="0" fontId="14" fillId="0" borderId="1" xfId="0" applyFont="1" applyBorder="1"/>
    <xf numFmtId="0" fontId="14" fillId="0" borderId="0" xfId="0" applyFont="1"/>
    <xf numFmtId="0" fontId="10"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0" fillId="0" borderId="1" xfId="0" applyBorder="1" applyAlignment="1">
      <alignment horizontal="left" vertical="center"/>
    </xf>
    <xf numFmtId="0" fontId="12" fillId="0" borderId="1" xfId="0" applyFont="1" applyBorder="1" applyAlignment="1">
      <alignment horizontal="left" vertical="center" wrapText="1"/>
    </xf>
    <xf numFmtId="0" fontId="0" fillId="0" borderId="2" xfId="0" applyBorder="1" applyAlignment="1">
      <alignment horizontal="left" vertical="center"/>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left" vertical="center"/>
    </xf>
    <xf numFmtId="0" fontId="12" fillId="0" borderId="1" xfId="0" applyFont="1" applyBorder="1" applyAlignment="1">
      <alignment horizontal="left" vertical="center"/>
    </xf>
    <xf numFmtId="0" fontId="11" fillId="0" borderId="1" xfId="0" applyFont="1" applyBorder="1" applyAlignment="1">
      <alignment horizontal="left" vertical="center" wrapText="1"/>
    </xf>
    <xf numFmtId="0" fontId="14" fillId="0" borderId="1" xfId="0" applyFont="1"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vertical="center" wrapText="1"/>
    </xf>
    <xf numFmtId="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wrapText="1"/>
    </xf>
    <xf numFmtId="14" fontId="0" fillId="2" borderId="1" xfId="0" applyNumberFormat="1" applyFill="1" applyBorder="1" applyAlignment="1">
      <alignment horizontal="center" vertical="center"/>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9" fontId="0" fillId="0" borderId="1" xfId="0" applyNumberFormat="1" applyBorder="1" applyAlignment="1">
      <alignment horizontal="center" vertical="center"/>
    </xf>
    <xf numFmtId="0" fontId="0" fillId="6" borderId="1" xfId="0" applyFill="1" applyBorder="1" applyAlignment="1">
      <alignment horizontal="left" vertical="center" wrapText="1"/>
    </xf>
    <xf numFmtId="1" fontId="0" fillId="0" borderId="1" xfId="0" applyNumberFormat="1" applyBorder="1" applyAlignment="1">
      <alignment horizontal="center" vertical="center" wrapText="1"/>
    </xf>
    <xf numFmtId="9" fontId="0" fillId="0" borderId="1" xfId="0" applyNumberFormat="1" applyBorder="1"/>
    <xf numFmtId="14" fontId="0" fillId="0" borderId="1" xfId="0" applyNumberFormat="1" applyBorder="1" applyAlignment="1">
      <alignment horizontal="center" vertical="center" wrapText="1"/>
    </xf>
    <xf numFmtId="0" fontId="0" fillId="2" borderId="1" xfId="0" applyFill="1" applyBorder="1"/>
    <xf numFmtId="0" fontId="0" fillId="0" borderId="4" xfId="0" applyBorder="1" applyAlignment="1">
      <alignment horizontal="center" vertical="center" wrapText="1"/>
    </xf>
    <xf numFmtId="9" fontId="0" fillId="0" borderId="4" xfId="0" applyNumberFormat="1" applyBorder="1" applyAlignment="1">
      <alignment horizontal="center" vertical="center" wrapText="1"/>
    </xf>
    <xf numFmtId="9" fontId="0" fillId="0" borderId="1" xfId="2" applyFont="1" applyBorder="1" applyAlignment="1">
      <alignment horizontal="center" vertical="center" wrapText="1"/>
    </xf>
    <xf numFmtId="14" fontId="0" fillId="0" borderId="6"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14" fontId="0" fillId="2"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0" fontId="12" fillId="0" borderId="0" xfId="0" applyFont="1" applyAlignment="1">
      <alignment horizontal="left" vertical="center" wrapText="1"/>
    </xf>
    <xf numFmtId="0" fontId="0" fillId="0" borderId="4" xfId="0" applyBorder="1" applyAlignment="1">
      <alignment horizontal="left" vertical="center" wrapText="1" readingOrder="1"/>
    </xf>
    <xf numFmtId="0" fontId="13" fillId="0" borderId="1" xfId="0" applyFont="1" applyBorder="1" applyAlignment="1">
      <alignment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49" fontId="10" fillId="0" borderId="1" xfId="0" applyNumberFormat="1" applyFont="1" applyBorder="1" applyAlignment="1">
      <alignment horizontal="left" vertical="center" wrapText="1"/>
    </xf>
    <xf numFmtId="164" fontId="0" fillId="0" borderId="1" xfId="0" applyNumberFormat="1" applyBorder="1" applyAlignment="1">
      <alignment horizontal="center" vertical="center"/>
    </xf>
    <xf numFmtId="9" fontId="13" fillId="2" borderId="1" xfId="0" applyNumberFormat="1" applyFont="1" applyFill="1" applyBorder="1" applyAlignment="1">
      <alignment horizontal="center" vertical="center" wrapText="1"/>
    </xf>
    <xf numFmtId="0" fontId="0" fillId="2" borderId="6" xfId="0" applyFill="1" applyBorder="1" applyAlignment="1">
      <alignment horizontal="left" vertical="center"/>
    </xf>
    <xf numFmtId="0" fontId="0" fillId="2" borderId="6" xfId="0" applyFill="1" applyBorder="1" applyAlignment="1">
      <alignment horizontal="left" vertical="center" wrapText="1"/>
    </xf>
    <xf numFmtId="0" fontId="0" fillId="2" borderId="6" xfId="0" applyFill="1" applyBorder="1" applyAlignment="1">
      <alignment horizontal="center" vertical="center" wrapText="1"/>
    </xf>
    <xf numFmtId="0" fontId="0" fillId="2" borderId="6" xfId="0" applyFill="1" applyBorder="1" applyAlignment="1">
      <alignment horizontal="center" vertical="center"/>
    </xf>
    <xf numFmtId="0" fontId="0" fillId="2" borderId="6" xfId="0" applyFill="1" applyBorder="1"/>
    <xf numFmtId="9" fontId="13" fillId="2" borderId="6" xfId="0" applyNumberFormat="1" applyFont="1" applyFill="1" applyBorder="1" applyAlignment="1">
      <alignment horizontal="center" vertical="center" wrapText="1"/>
    </xf>
    <xf numFmtId="0" fontId="0" fillId="2" borderId="6" xfId="0" applyFill="1" applyBorder="1" applyAlignment="1">
      <alignment wrapText="1"/>
    </xf>
    <xf numFmtId="164" fontId="0" fillId="2" borderId="6" xfId="0" applyNumberFormat="1" applyFill="1" applyBorder="1" applyAlignment="1">
      <alignment horizontal="center" vertical="center"/>
    </xf>
    <xf numFmtId="14" fontId="0" fillId="0" borderId="6" xfId="0" applyNumberFormat="1" applyBorder="1" applyAlignment="1">
      <alignment horizontal="center" vertical="center"/>
    </xf>
    <xf numFmtId="9" fontId="0" fillId="0" borderId="6" xfId="0" applyNumberFormat="1" applyBorder="1" applyAlignment="1">
      <alignment horizontal="center" vertical="center"/>
    </xf>
    <xf numFmtId="0" fontId="0" fillId="0" borderId="6" xfId="0" applyBorder="1" applyAlignment="1">
      <alignment horizontal="center" vertical="center"/>
    </xf>
    <xf numFmtId="0" fontId="3" fillId="0" borderId="0" xfId="0" applyFont="1" applyAlignment="1">
      <alignment vertical="center"/>
    </xf>
    <xf numFmtId="0" fontId="1" fillId="2" borderId="16" xfId="0" applyFont="1" applyFill="1" applyBorder="1" applyAlignment="1">
      <alignment horizontal="center" vertical="center" wrapText="1"/>
    </xf>
    <xf numFmtId="0" fontId="0" fillId="3" borderId="6" xfId="0" applyFill="1" applyBorder="1" applyAlignment="1">
      <alignment horizontal="left" vertical="center"/>
    </xf>
    <xf numFmtId="0" fontId="0" fillId="3" borderId="6" xfId="0" applyFill="1" applyBorder="1" applyAlignment="1">
      <alignment horizontal="left" vertical="center" wrapText="1"/>
    </xf>
    <xf numFmtId="0" fontId="0" fillId="3" borderId="6" xfId="0" applyFill="1" applyBorder="1" applyAlignment="1">
      <alignment horizontal="center" vertical="center" wrapText="1"/>
    </xf>
    <xf numFmtId="0" fontId="0" fillId="3" borderId="6" xfId="0" applyFill="1" applyBorder="1" applyAlignment="1">
      <alignment wrapText="1"/>
    </xf>
    <xf numFmtId="0" fontId="0" fillId="3" borderId="6" xfId="0" applyFill="1" applyBorder="1" applyAlignment="1">
      <alignment horizontal="center" vertical="center"/>
    </xf>
    <xf numFmtId="0" fontId="0" fillId="3" borderId="6" xfId="0" applyFill="1" applyBorder="1"/>
    <xf numFmtId="9" fontId="1" fillId="3" borderId="6" xfId="0" applyNumberFormat="1"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wrapText="1"/>
    </xf>
    <xf numFmtId="9" fontId="1"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xf numFmtId="0" fontId="16" fillId="4" borderId="0" xfId="0" applyFont="1" applyFill="1"/>
    <xf numFmtId="0" fontId="18" fillId="4" borderId="0" xfId="0" applyFont="1" applyFill="1"/>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0" fillId="4" borderId="0" xfId="0" applyFont="1" applyFill="1" applyAlignment="1">
      <alignment horizontal="left" vertical="center" wrapText="1"/>
    </xf>
    <xf numFmtId="14" fontId="20" fillId="4" borderId="0" xfId="0" applyNumberFormat="1" applyFont="1" applyFill="1" applyAlignment="1">
      <alignment horizontal="center" vertical="center" wrapText="1"/>
    </xf>
    <xf numFmtId="0" fontId="20" fillId="4" borderId="0" xfId="0" applyFont="1" applyFill="1" applyAlignment="1">
      <alignment horizontal="center" vertical="center" wrapText="1"/>
    </xf>
    <xf numFmtId="0" fontId="21" fillId="4" borderId="0" xfId="0" applyFont="1" applyFill="1" applyAlignment="1">
      <alignment vertical="center"/>
    </xf>
    <xf numFmtId="0" fontId="22" fillId="4" borderId="0" xfId="0" applyFont="1" applyFill="1" applyAlignment="1">
      <alignment horizontal="center" vertical="center" wrapText="1"/>
    </xf>
    <xf numFmtId="0" fontId="16" fillId="4" borderId="0" xfId="0" applyFont="1" applyFill="1" applyAlignment="1">
      <alignment horizontal="left" vertical="center" wrapText="1"/>
    </xf>
    <xf numFmtId="0" fontId="16" fillId="4" borderId="0" xfId="0" applyFont="1" applyFill="1" applyAlignment="1">
      <alignment horizontal="center" vertical="center" wrapText="1"/>
    </xf>
    <xf numFmtId="0" fontId="23" fillId="4" borderId="0" xfId="0" applyFont="1" applyFill="1" applyAlignment="1">
      <alignment horizontal="center" vertical="center" wrapText="1"/>
    </xf>
    <xf numFmtId="14" fontId="23" fillId="4" borderId="0" xfId="0" applyNumberFormat="1" applyFont="1" applyFill="1" applyAlignment="1">
      <alignment horizontal="center" vertical="center" wrapText="1"/>
    </xf>
    <xf numFmtId="0" fontId="20" fillId="0" borderId="0" xfId="0" applyFont="1" applyAlignment="1">
      <alignment horizontal="left" vertical="center" wrapText="1"/>
    </xf>
    <xf numFmtId="14" fontId="12"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26" fillId="0" borderId="1" xfId="0" applyFont="1" applyBorder="1" applyAlignment="1">
      <alignment horizontal="left" vertical="center" wrapText="1"/>
    </xf>
    <xf numFmtId="0" fontId="27" fillId="0" borderId="1" xfId="0" applyFont="1" applyBorder="1" applyAlignment="1" applyProtection="1">
      <alignment horizontal="justify" vertical="center"/>
      <protection locked="0"/>
    </xf>
    <xf numFmtId="0" fontId="27" fillId="0" borderId="1" xfId="0" applyFont="1" applyBorder="1" applyAlignment="1" applyProtection="1">
      <alignment horizontal="justify" vertical="center" wrapText="1"/>
      <protection locked="0"/>
    </xf>
    <xf numFmtId="0" fontId="27" fillId="0" borderId="1" xfId="0" applyFont="1" applyBorder="1" applyAlignment="1" applyProtection="1">
      <alignment horizontal="center" vertical="center" wrapText="1"/>
      <protection locked="0"/>
    </xf>
    <xf numFmtId="0" fontId="28" fillId="0" borderId="1" xfId="0" applyFont="1" applyBorder="1" applyAlignment="1" applyProtection="1">
      <alignment horizontal="justify" vertical="center"/>
      <protection locked="0"/>
    </xf>
    <xf numFmtId="0" fontId="25" fillId="0" borderId="1" xfId="0" quotePrefix="1" applyFont="1" applyBorder="1" applyAlignment="1">
      <alignment horizontal="left" vertical="center" wrapText="1"/>
    </xf>
    <xf numFmtId="0" fontId="24" fillId="0" borderId="0" xfId="0" applyFont="1" applyAlignment="1">
      <alignment vertical="center" wrapText="1"/>
    </xf>
    <xf numFmtId="0" fontId="0" fillId="4" borderId="0" xfId="0" applyFill="1" applyAlignment="1">
      <alignment vertical="center" wrapText="1"/>
    </xf>
    <xf numFmtId="0" fontId="24" fillId="4" borderId="0" xfId="0" applyFont="1" applyFill="1" applyAlignment="1">
      <alignment vertical="center" wrapText="1"/>
    </xf>
    <xf numFmtId="0" fontId="26" fillId="4" borderId="0" xfId="0" applyFont="1" applyFill="1" applyAlignment="1">
      <alignment horizontal="left" vertical="center" wrapText="1"/>
    </xf>
    <xf numFmtId="14" fontId="29" fillId="4" borderId="0" xfId="0" applyNumberFormat="1" applyFont="1" applyFill="1" applyAlignment="1">
      <alignment horizontal="center" vertical="center" wrapText="1"/>
    </xf>
    <xf numFmtId="0" fontId="25" fillId="4" borderId="0" xfId="0" quotePrefix="1" applyFont="1" applyFill="1" applyAlignment="1">
      <alignment horizontal="left" vertical="center" wrapText="1"/>
    </xf>
    <xf numFmtId="0" fontId="28" fillId="4" borderId="0" xfId="0" applyFont="1" applyFill="1" applyAlignment="1" applyProtection="1">
      <alignment horizontal="justify" vertical="center"/>
      <protection locked="0"/>
    </xf>
    <xf numFmtId="14" fontId="20" fillId="0" borderId="0" xfId="0" applyNumberFormat="1" applyFont="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xf>
    <xf numFmtId="0" fontId="0" fillId="0" borderId="7" xfId="0" applyBorder="1" applyAlignment="1">
      <alignment horizontal="left" vertical="center"/>
    </xf>
    <xf numFmtId="0" fontId="0" fillId="0" borderId="7" xfId="0" applyBorder="1" applyAlignment="1">
      <alignment horizontal="left" vertical="center" wrapText="1"/>
    </xf>
    <xf numFmtId="0" fontId="5" fillId="0" borderId="0" xfId="0" applyFont="1" applyAlignment="1">
      <alignment vertical="center"/>
    </xf>
    <xf numFmtId="0" fontId="5" fillId="0" borderId="1" xfId="0" applyFont="1" applyBorder="1" applyAlignment="1">
      <alignment vertical="center"/>
    </xf>
    <xf numFmtId="0" fontId="0" fillId="4" borderId="0" xfId="0" applyFill="1" applyAlignment="1">
      <alignment horizontal="left"/>
    </xf>
    <xf numFmtId="0" fontId="5" fillId="4" borderId="0" xfId="0" applyFont="1" applyFill="1" applyAlignment="1">
      <alignment horizontal="left"/>
    </xf>
    <xf numFmtId="0" fontId="0" fillId="4" borderId="0" xfId="0" applyFill="1" applyAlignment="1">
      <alignment horizontal="left" wrapText="1"/>
    </xf>
    <xf numFmtId="0" fontId="5" fillId="4" borderId="0" xfId="0" applyFont="1" applyFill="1" applyAlignment="1">
      <alignment horizontal="left" wrapText="1"/>
    </xf>
    <xf numFmtId="0" fontId="0" fillId="4" borderId="0" xfId="0" applyFill="1" applyAlignment="1">
      <alignment horizontal="center"/>
    </xf>
    <xf numFmtId="0" fontId="17" fillId="4" borderId="0" xfId="0" applyFont="1" applyFill="1" applyAlignment="1">
      <alignment horizontal="center"/>
    </xf>
    <xf numFmtId="0" fontId="19" fillId="4" borderId="0" xfId="5" applyFont="1" applyFill="1" applyAlignment="1">
      <alignment horizontal="center"/>
    </xf>
    <xf numFmtId="0" fontId="3" fillId="0" borderId="0" xfId="0" applyFont="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0" xfId="0" applyFont="1" applyFill="1" applyAlignment="1">
      <alignment horizontal="center" vertical="center"/>
    </xf>
    <xf numFmtId="0" fontId="6"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7" xfId="0" applyFont="1" applyBorder="1" applyAlignment="1">
      <alignment horizontal="left" vertical="center"/>
    </xf>
    <xf numFmtId="0" fontId="5" fillId="0" borderId="17" xfId="0" applyFont="1" applyBorder="1" applyAlignment="1">
      <alignment horizontal="left" vertical="center"/>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6" fillId="2" borderId="1"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left" vertical="center" wrapText="1"/>
    </xf>
  </cellXfs>
  <cellStyles count="6">
    <cellStyle name="Hipervínculo" xfId="5" builtinId="8"/>
    <cellStyle name="Millares 2" xfId="4" xr:uid="{03109DCF-0FE1-4988-BF70-BA07282CEA76}"/>
    <cellStyle name="Normal" xfId="0" builtinId="0"/>
    <cellStyle name="Normal 2" xfId="3" xr:uid="{B85F29AE-A962-40DC-9AB9-4D2406F2F731}"/>
    <cellStyle name="Normal 4" xfId="1" xr:uid="{7C3396A7-D323-4C38-931B-6F6AE7804B7B}"/>
    <cellStyle name="Porcentaje" xfId="2" builtinId="5"/>
  </cellStyles>
  <dxfs count="823">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0" formatCode="Genera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indent="0" justifyLastLine="0" shrinkToFi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numFmt numFmtId="13" formatCode="0%"/>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d/mm/yyyy;@"/>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numFmt numFmtId="13" formatCode="0%"/>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d/mm/yyyy;@"/>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theme="0"/>
        <name val="Calibri"/>
        <family val="2"/>
        <scheme val="minor"/>
      </font>
      <numFmt numFmtId="13" formatCode="0%"/>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numFmt numFmtId="13" formatCode="0%"/>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numFmt numFmtId="13" formatCode="0%"/>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2C6B8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0" formatCode="Genera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C6B81"/>
      <color rgb="FF006C65"/>
      <color rgb="FF006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Plan de Vacantes'!A1"/><Relationship Id="rId7" Type="http://schemas.openxmlformats.org/officeDocument/2006/relationships/hyperlink" Target="#'P.Acci&#243;n Estrat&#233;gico Anual'!A1"/><Relationship Id="rId2" Type="http://schemas.openxmlformats.org/officeDocument/2006/relationships/hyperlink" Target="#'Plan de Previsi&#243;n de RRHH'!A1"/><Relationship Id="rId1" Type="http://schemas.openxmlformats.org/officeDocument/2006/relationships/hyperlink" Target="#'Plan de Incentivos'!A1"/><Relationship Id="rId6" Type="http://schemas.openxmlformats.org/officeDocument/2006/relationships/hyperlink" Target="#PAAC!A1"/><Relationship Id="rId5" Type="http://schemas.openxmlformats.org/officeDocument/2006/relationships/hyperlink" Target="#PETH!A1"/><Relationship Id="rId4" Type="http://schemas.openxmlformats.org/officeDocument/2006/relationships/hyperlink" Target="#Pinar!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527050</xdr:colOff>
      <xdr:row>0</xdr:row>
      <xdr:rowOff>76684</xdr:rowOff>
    </xdr:from>
    <xdr:to>
      <xdr:col>12</xdr:col>
      <xdr:colOff>127000</xdr:colOff>
      <xdr:row>0</xdr:row>
      <xdr:rowOff>1079500</xdr:rowOff>
    </xdr:to>
    <xdr:sp macro="" textlink="">
      <xdr:nvSpPr>
        <xdr:cNvPr id="2" name="TextBox 11">
          <a:extLst>
            <a:ext uri="{FF2B5EF4-FFF2-40B4-BE49-F238E27FC236}">
              <a16:creationId xmlns:a16="http://schemas.microsoft.com/office/drawing/2014/main" id="{3BA5903D-31F1-450F-99C0-8893E8D6F314}"/>
            </a:ext>
          </a:extLst>
        </xdr:cNvPr>
        <xdr:cNvSpPr txBox="1"/>
      </xdr:nvSpPr>
      <xdr:spPr>
        <a:xfrm>
          <a:off x="2813050" y="76684"/>
          <a:ext cx="6457950" cy="1002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2C6B81"/>
              </a:solidFill>
            </a:rPr>
            <a:t>Instructivo para el Diligenciamiento, Formulación y Seguimiento del</a:t>
          </a:r>
          <a:r>
            <a:rPr lang="en-US" sz="1800" b="1" baseline="0">
              <a:solidFill>
                <a:srgbClr val="2C6B81"/>
              </a:solidFill>
            </a:rPr>
            <a:t> </a:t>
          </a:r>
          <a:r>
            <a:rPr lang="en-US" sz="1800" b="1">
              <a:solidFill>
                <a:srgbClr val="2C6B81"/>
              </a:solidFill>
            </a:rPr>
            <a:t>Plan</a:t>
          </a:r>
          <a:r>
            <a:rPr lang="en-US" sz="1800" b="1" baseline="0">
              <a:solidFill>
                <a:srgbClr val="2C6B81"/>
              </a:solidFill>
            </a:rPr>
            <a:t> Estratégico Cuatrienal, Plan Estratégico Institucional, Plan de Acción Anual y Otros Planes del Decreto 612 de 2018</a:t>
          </a:r>
          <a:endParaRPr lang="en-US" sz="1800" b="1">
            <a:solidFill>
              <a:srgbClr val="2C6B81"/>
            </a:solidFill>
          </a:endParaRPr>
        </a:p>
      </xdr:txBody>
    </xdr:sp>
    <xdr:clientData/>
  </xdr:twoCellAnchor>
  <xdr:twoCellAnchor editAs="oneCell">
    <xdr:from>
      <xdr:col>1</xdr:col>
      <xdr:colOff>9071</xdr:colOff>
      <xdr:row>0</xdr:row>
      <xdr:rowOff>222250</xdr:rowOff>
    </xdr:from>
    <xdr:to>
      <xdr:col>3</xdr:col>
      <xdr:colOff>411405</xdr:colOff>
      <xdr:row>1</xdr:row>
      <xdr:rowOff>51555</xdr:rowOff>
    </xdr:to>
    <xdr:pic>
      <xdr:nvPicPr>
        <xdr:cNvPr id="4" name="Imagen 3">
          <a:extLst>
            <a:ext uri="{FF2B5EF4-FFF2-40B4-BE49-F238E27FC236}">
              <a16:creationId xmlns:a16="http://schemas.microsoft.com/office/drawing/2014/main" id="{2642054F-CB99-4B46-AA34-451D05C946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071" y="222250"/>
          <a:ext cx="1926334" cy="934205"/>
        </a:xfrm>
        <a:prstGeom prst="rect">
          <a:avLst/>
        </a:prstGeom>
      </xdr:spPr>
    </xdr:pic>
    <xdr:clientData/>
  </xdr:twoCellAnchor>
  <xdr:twoCellAnchor editAs="oneCell">
    <xdr:from>
      <xdr:col>0</xdr:col>
      <xdr:colOff>0</xdr:colOff>
      <xdr:row>0</xdr:row>
      <xdr:rowOff>0</xdr:rowOff>
    </xdr:from>
    <xdr:to>
      <xdr:col>2</xdr:col>
      <xdr:colOff>606614</xdr:colOff>
      <xdr:row>1</xdr:row>
      <xdr:rowOff>63645</xdr:rowOff>
    </xdr:to>
    <xdr:pic>
      <xdr:nvPicPr>
        <xdr:cNvPr id="5" name="Imagen 4">
          <a:extLst>
            <a:ext uri="{FF2B5EF4-FFF2-40B4-BE49-F238E27FC236}">
              <a16:creationId xmlns:a16="http://schemas.microsoft.com/office/drawing/2014/main" id="{D0B45F2B-D5F6-45E4-BEE5-F6BFCE8A43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30614" cy="1168545"/>
        </a:xfrm>
        <a:prstGeom prst="rect">
          <a:avLst/>
        </a:prstGeom>
      </xdr:spPr>
    </xdr:pic>
    <xdr:clientData/>
  </xdr:twoCellAnchor>
  <xdr:twoCellAnchor>
    <xdr:from>
      <xdr:col>12</xdr:col>
      <xdr:colOff>242455</xdr:colOff>
      <xdr:row>0</xdr:row>
      <xdr:rowOff>0</xdr:rowOff>
    </xdr:from>
    <xdr:to>
      <xdr:col>15</xdr:col>
      <xdr:colOff>59786</xdr:colOff>
      <xdr:row>0</xdr:row>
      <xdr:rowOff>1098550</xdr:rowOff>
    </xdr:to>
    <xdr:grpSp>
      <xdr:nvGrpSpPr>
        <xdr:cNvPr id="6" name="Grupo 5">
          <a:extLst>
            <a:ext uri="{FF2B5EF4-FFF2-40B4-BE49-F238E27FC236}">
              <a16:creationId xmlns:a16="http://schemas.microsoft.com/office/drawing/2014/main" id="{FA9D1B7D-757A-4CA3-823E-F7EECF4C64A3}"/>
            </a:ext>
          </a:extLst>
        </xdr:cNvPr>
        <xdr:cNvGrpSpPr/>
      </xdr:nvGrpSpPr>
      <xdr:grpSpPr>
        <a:xfrm>
          <a:off x="9291205" y="0"/>
          <a:ext cx="2079519" cy="1098550"/>
          <a:chOff x="18934080" y="201284"/>
          <a:chExt cx="4812293" cy="1931718"/>
        </a:xfrm>
      </xdr:grpSpPr>
      <xdr:pic>
        <xdr:nvPicPr>
          <xdr:cNvPr id="7" name="Imagen 6">
            <a:extLst>
              <a:ext uri="{FF2B5EF4-FFF2-40B4-BE49-F238E27FC236}">
                <a16:creationId xmlns:a16="http://schemas.microsoft.com/office/drawing/2014/main" id="{23D6BDBA-5727-ACE9-892F-FBEAB225C77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429" b="-1"/>
          <a:stretch/>
        </xdr:blipFill>
        <xdr:spPr>
          <a:xfrm>
            <a:off x="18934080" y="342443"/>
            <a:ext cx="4812293" cy="1790559"/>
          </a:xfrm>
          <a:prstGeom prst="rect">
            <a:avLst/>
          </a:prstGeom>
        </xdr:spPr>
      </xdr:pic>
      <xdr:pic>
        <xdr:nvPicPr>
          <xdr:cNvPr id="8" name="Imagen 7">
            <a:extLst>
              <a:ext uri="{FF2B5EF4-FFF2-40B4-BE49-F238E27FC236}">
                <a16:creationId xmlns:a16="http://schemas.microsoft.com/office/drawing/2014/main" id="{401A64D6-E39B-47B8-B1DE-DAB92AE0C0EB}"/>
              </a:ext>
            </a:extLst>
          </xdr:cNvPr>
          <xdr:cNvPicPr>
            <a:picLocks noChangeAspect="1"/>
          </xdr:cNvPicPr>
        </xdr:nvPicPr>
        <xdr:blipFill>
          <a:blip xmlns:r="http://schemas.openxmlformats.org/officeDocument/2006/relationships" r:embed="rId4"/>
          <a:stretch>
            <a:fillRect/>
          </a:stretch>
        </xdr:blipFill>
        <xdr:spPr>
          <a:xfrm>
            <a:off x="21897412" y="201284"/>
            <a:ext cx="1597587" cy="136215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2" name="Group 52">
          <a:extLst>
            <a:ext uri="{FF2B5EF4-FFF2-40B4-BE49-F238E27FC236}">
              <a16:creationId xmlns:a16="http://schemas.microsoft.com/office/drawing/2014/main" id="{E4E3C32C-1411-4381-AE10-4408BF1805C6}"/>
            </a:ext>
          </a:extLst>
        </xdr:cNvPr>
        <xdr:cNvGrpSpPr/>
      </xdr:nvGrpSpPr>
      <xdr:grpSpPr>
        <a:xfrm>
          <a:off x="3018880" y="2831634"/>
          <a:ext cx="958777" cy="461665"/>
          <a:chOff x="3533071" y="1391773"/>
          <a:chExt cx="895277" cy="461665"/>
        </a:xfrm>
      </xdr:grpSpPr>
      <xdr:sp macro="" textlink="">
        <xdr:nvSpPr>
          <xdr:cNvPr id="3" name="TextBox 48">
            <a:extLst>
              <a:ext uri="{FF2B5EF4-FFF2-40B4-BE49-F238E27FC236}">
                <a16:creationId xmlns:a16="http://schemas.microsoft.com/office/drawing/2014/main" id="{5FEB6D6E-9509-2A0E-C736-80A58CA84B77}"/>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AF64F207-5F99-B3ED-8D56-13CFBC946CC4}"/>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5" name="Group 65">
          <a:extLst>
            <a:ext uri="{FF2B5EF4-FFF2-40B4-BE49-F238E27FC236}">
              <a16:creationId xmlns:a16="http://schemas.microsoft.com/office/drawing/2014/main" id="{C444AD8C-2C12-47EF-BFD9-6FE48077948E}"/>
            </a:ext>
          </a:extLst>
        </xdr:cNvPr>
        <xdr:cNvGrpSpPr/>
      </xdr:nvGrpSpPr>
      <xdr:grpSpPr>
        <a:xfrm>
          <a:off x="8141577" y="4398657"/>
          <a:ext cx="927027" cy="461665"/>
          <a:chOff x="3304471" y="1382248"/>
          <a:chExt cx="895277" cy="461665"/>
        </a:xfrm>
      </xdr:grpSpPr>
      <xdr:sp macro="" textlink="">
        <xdr:nvSpPr>
          <xdr:cNvPr id="6" name="TextBox 66">
            <a:extLst>
              <a:ext uri="{FF2B5EF4-FFF2-40B4-BE49-F238E27FC236}">
                <a16:creationId xmlns:a16="http://schemas.microsoft.com/office/drawing/2014/main" id="{5F25A144-BECF-3EC5-12F0-F624FB24184B}"/>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370848B0-6256-774B-464C-BD4893609ECB}"/>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36287</xdr:colOff>
      <xdr:row>14</xdr:row>
      <xdr:rowOff>127000</xdr:rowOff>
    </xdr:from>
    <xdr:to>
      <xdr:col>9</xdr:col>
      <xdr:colOff>99786</xdr:colOff>
      <xdr:row>29</xdr:row>
      <xdr:rowOff>-1</xdr:rowOff>
    </xdr:to>
    <xdr:sp macro="" textlink="">
      <xdr:nvSpPr>
        <xdr:cNvPr id="8" name="TextBox 121">
          <a:extLst>
            <a:ext uri="{FF2B5EF4-FFF2-40B4-BE49-F238E27FC236}">
              <a16:creationId xmlns:a16="http://schemas.microsoft.com/office/drawing/2014/main" id="{F7C0C170-BB37-4439-8E86-AAD0B9A14B64}"/>
            </a:ext>
          </a:extLst>
        </xdr:cNvPr>
        <xdr:cNvSpPr txBox="1"/>
      </xdr:nvSpPr>
      <xdr:spPr>
        <a:xfrm>
          <a:off x="4826001" y="2667000"/>
          <a:ext cx="2458356" cy="25944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5400" kern="0" baseline="0">
            <a:solidFill>
              <a:srgbClr val="00605B"/>
            </a:solidFill>
            <a:latin typeface="+mn-lt"/>
            <a:cs typeface="Arial" pitchFamily="34" charset="0"/>
          </a:endParaRPr>
        </a:p>
        <a:p>
          <a:pPr algn="ctr"/>
          <a:r>
            <a:rPr lang="en-US" sz="3600" b="1" kern="0">
              <a:solidFill>
                <a:srgbClr val="00605B"/>
              </a:solidFill>
              <a:latin typeface="+mn-lt"/>
              <a:cs typeface="Arial" pitchFamily="34" charset="0"/>
            </a:rPr>
            <a:t>Plan de Acción</a:t>
          </a:r>
          <a:r>
            <a:rPr lang="en-US" sz="3600" b="1" kern="0" baseline="0">
              <a:solidFill>
                <a:srgbClr val="00605B"/>
              </a:solidFill>
              <a:latin typeface="+mn-lt"/>
              <a:cs typeface="Arial" pitchFamily="34" charset="0"/>
            </a:rPr>
            <a:t> Integrado</a:t>
          </a:r>
        </a:p>
      </xdr:txBody>
    </xdr:sp>
    <xdr:clientData/>
  </xdr:twoCellAnchor>
  <xdr:twoCellAnchor>
    <xdr:from>
      <xdr:col>6</xdr:col>
      <xdr:colOff>278947</xdr:colOff>
      <xdr:row>37</xdr:row>
      <xdr:rowOff>154214</xdr:rowOff>
    </xdr:from>
    <xdr:to>
      <xdr:col>8</xdr:col>
      <xdr:colOff>610223</xdr:colOff>
      <xdr:row>47</xdr:row>
      <xdr:rowOff>83061</xdr:rowOff>
    </xdr:to>
    <xdr:grpSp>
      <xdr:nvGrpSpPr>
        <xdr:cNvPr id="31" name="Grupo 30">
          <a:hlinkClick xmlns:r="http://schemas.openxmlformats.org/officeDocument/2006/relationships" r:id="rId1"/>
          <a:extLst>
            <a:ext uri="{FF2B5EF4-FFF2-40B4-BE49-F238E27FC236}">
              <a16:creationId xmlns:a16="http://schemas.microsoft.com/office/drawing/2014/main" id="{ACBDD03F-22DC-47F6-BCBE-32EFA4B52C8A}"/>
            </a:ext>
          </a:extLst>
        </xdr:cNvPr>
        <xdr:cNvGrpSpPr/>
      </xdr:nvGrpSpPr>
      <xdr:grpSpPr>
        <a:xfrm>
          <a:off x="5041447" y="7202714"/>
          <a:ext cx="1918776" cy="1833847"/>
          <a:chOff x="4624654" y="8760048"/>
          <a:chExt cx="1855276" cy="1833848"/>
        </a:xfrm>
        <a:solidFill>
          <a:srgbClr val="91855F"/>
        </a:solidFill>
      </xdr:grpSpPr>
      <xdr:sp macro="" textlink="">
        <xdr:nvSpPr>
          <xdr:cNvPr id="32" name="Pentágono regular 92">
            <a:extLst>
              <a:ext uri="{FF2B5EF4-FFF2-40B4-BE49-F238E27FC236}">
                <a16:creationId xmlns:a16="http://schemas.microsoft.com/office/drawing/2014/main" id="{6477595E-0CE4-5341-B322-29FD269D5DAF}"/>
              </a:ext>
            </a:extLst>
          </xdr:cNvPr>
          <xdr:cNvSpPr/>
        </xdr:nvSpPr>
        <xdr:spPr>
          <a:xfrm rot="10800000">
            <a:off x="4624654" y="8760048"/>
            <a:ext cx="1855276" cy="1833848"/>
          </a:xfrm>
          <a:prstGeom prst="pentagon">
            <a:avLst/>
          </a:prstGeom>
          <a:grpFill/>
          <a:ln>
            <a:solidFill>
              <a:srgbClr val="91855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5" name="TextBox 121">
            <a:extLst>
              <a:ext uri="{FF2B5EF4-FFF2-40B4-BE49-F238E27FC236}">
                <a16:creationId xmlns:a16="http://schemas.microsoft.com/office/drawing/2014/main" id="{D270AD88-3CC9-1D83-F831-19F7D942373F}"/>
              </a:ext>
            </a:extLst>
          </xdr:cNvPr>
          <xdr:cNvSpPr txBox="1"/>
        </xdr:nvSpPr>
        <xdr:spPr>
          <a:xfrm>
            <a:off x="4912816" y="9000882"/>
            <a:ext cx="1294013" cy="958619"/>
          </a:xfrm>
          <a:prstGeom prst="rect">
            <a:avLst/>
          </a:prstGeom>
          <a:grpFill/>
          <a:ln>
            <a:solidFill>
              <a:srgbClr val="91855F"/>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 - PII</a:t>
            </a:r>
          </a:p>
        </xdr:txBody>
      </xdr:sp>
    </xdr:grpSp>
    <xdr:clientData/>
  </xdr:twoCellAnchor>
  <xdr:twoCellAnchor>
    <xdr:from>
      <xdr:col>9</xdr:col>
      <xdr:colOff>621394</xdr:colOff>
      <xdr:row>24</xdr:row>
      <xdr:rowOff>54429</xdr:rowOff>
    </xdr:from>
    <xdr:to>
      <xdr:col>12</xdr:col>
      <xdr:colOff>132955</xdr:colOff>
      <xdr:row>34</xdr:row>
      <xdr:rowOff>4706</xdr:rowOff>
    </xdr:to>
    <xdr:grpSp>
      <xdr:nvGrpSpPr>
        <xdr:cNvPr id="37" name="Grupo 36">
          <a:hlinkClick xmlns:r="http://schemas.openxmlformats.org/officeDocument/2006/relationships" r:id="rId2"/>
          <a:extLst>
            <a:ext uri="{FF2B5EF4-FFF2-40B4-BE49-F238E27FC236}">
              <a16:creationId xmlns:a16="http://schemas.microsoft.com/office/drawing/2014/main" id="{D62E0B90-5673-4C70-B572-A79B2CD72BF8}"/>
            </a:ext>
          </a:extLst>
        </xdr:cNvPr>
        <xdr:cNvGrpSpPr/>
      </xdr:nvGrpSpPr>
      <xdr:grpSpPr>
        <a:xfrm>
          <a:off x="7765144" y="4626429"/>
          <a:ext cx="1892811" cy="1855277"/>
          <a:chOff x="8477250" y="5442857"/>
          <a:chExt cx="1833848" cy="1855276"/>
        </a:xfrm>
      </xdr:grpSpPr>
      <xdr:sp macro="" textlink="">
        <xdr:nvSpPr>
          <xdr:cNvPr id="38" name="Pentágono regular 111">
            <a:extLst>
              <a:ext uri="{FF2B5EF4-FFF2-40B4-BE49-F238E27FC236}">
                <a16:creationId xmlns:a16="http://schemas.microsoft.com/office/drawing/2014/main" id="{160D6940-0F81-CED7-8902-EF80BB10C663}"/>
              </a:ext>
            </a:extLst>
          </xdr:cNvPr>
          <xdr:cNvSpPr/>
        </xdr:nvSpPr>
        <xdr:spPr>
          <a:xfrm rot="5983563">
            <a:off x="8466536" y="5453571"/>
            <a:ext cx="1855276" cy="1833848"/>
          </a:xfrm>
          <a:prstGeom prst="pentagon">
            <a:avLst/>
          </a:prstGeom>
          <a:solidFill>
            <a:srgbClr val="EC6C15"/>
          </a:solidFill>
          <a:ln>
            <a:solidFill>
              <a:srgbClr val="EC6C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0" name="TextBox 121">
            <a:extLst>
              <a:ext uri="{FF2B5EF4-FFF2-40B4-BE49-F238E27FC236}">
                <a16:creationId xmlns:a16="http://schemas.microsoft.com/office/drawing/2014/main" id="{8A01B26E-6AC3-FFD3-2C4E-EE61D6206159}"/>
              </a:ext>
            </a:extLst>
          </xdr:cNvPr>
          <xdr:cNvSpPr txBox="1"/>
        </xdr:nvSpPr>
        <xdr:spPr>
          <a:xfrm>
            <a:off x="8710513" y="5578359"/>
            <a:ext cx="1230337" cy="85921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rtl="0" eaLnBrk="1" fontAlgn="auto" latinLnBrk="0" hangingPunct="1"/>
            <a:r>
              <a:rPr lang="en-US" sz="1300" b="1" kern="0">
                <a:solidFill>
                  <a:schemeClr val="bg1"/>
                </a:solidFill>
                <a:latin typeface="Arial" pitchFamily="34" charset="0"/>
                <a:ea typeface="+mn-ea"/>
                <a:cs typeface="Arial" pitchFamily="34" charset="0"/>
              </a:rPr>
              <a:t>Plan</a:t>
            </a:r>
            <a:r>
              <a:rPr lang="en-US" sz="1300" b="1" kern="0" baseline="0">
                <a:solidFill>
                  <a:schemeClr val="bg1"/>
                </a:solidFill>
                <a:latin typeface="Arial" pitchFamily="34" charset="0"/>
                <a:ea typeface="+mn-ea"/>
                <a:cs typeface="Arial" pitchFamily="34" charset="0"/>
              </a:rPr>
              <a:t> </a:t>
            </a:r>
            <a:r>
              <a:rPr lang="en-US" sz="1300" b="1" kern="0">
                <a:solidFill>
                  <a:schemeClr val="bg1"/>
                </a:solidFill>
                <a:latin typeface="Arial" pitchFamily="34" charset="0"/>
                <a:ea typeface="+mn-ea"/>
                <a:cs typeface="Arial" pitchFamily="34" charset="0"/>
              </a:rPr>
              <a:t>Estratégico de Talento Humano - PETH</a:t>
            </a:r>
            <a:endParaRPr lang="es-CO" sz="1300" b="1" kern="0">
              <a:solidFill>
                <a:schemeClr val="bg1"/>
              </a:solidFill>
              <a:latin typeface="Arial" pitchFamily="34" charset="0"/>
              <a:ea typeface="+mn-ea"/>
              <a:cs typeface="Arial" pitchFamily="34" charset="0"/>
            </a:endParaRPr>
          </a:p>
        </xdr:txBody>
      </xdr:sp>
    </xdr:grpSp>
    <xdr:clientData/>
  </xdr:twoCellAnchor>
  <xdr:twoCellAnchor>
    <xdr:from>
      <xdr:col>9</xdr:col>
      <xdr:colOff>508000</xdr:colOff>
      <xdr:row>14</xdr:row>
      <xdr:rowOff>90714</xdr:rowOff>
    </xdr:from>
    <xdr:to>
      <xdr:col>12</xdr:col>
      <xdr:colOff>55847</xdr:colOff>
      <xdr:row>24</xdr:row>
      <xdr:rowOff>50061</xdr:rowOff>
    </xdr:to>
    <xdr:grpSp>
      <xdr:nvGrpSpPr>
        <xdr:cNvPr id="42" name="Grupo 41">
          <a:extLst>
            <a:ext uri="{FF2B5EF4-FFF2-40B4-BE49-F238E27FC236}">
              <a16:creationId xmlns:a16="http://schemas.microsoft.com/office/drawing/2014/main" id="{CCBBFEA2-C5E8-404B-99D2-CD19380F4F55}"/>
            </a:ext>
          </a:extLst>
        </xdr:cNvPr>
        <xdr:cNvGrpSpPr/>
      </xdr:nvGrpSpPr>
      <xdr:grpSpPr>
        <a:xfrm>
          <a:off x="7651750" y="2757714"/>
          <a:ext cx="1929097" cy="1864347"/>
          <a:chOff x="8354785" y="3646714"/>
          <a:chExt cx="1833848" cy="1855276"/>
        </a:xfrm>
      </xdr:grpSpPr>
      <xdr:sp macro="" textlink="">
        <xdr:nvSpPr>
          <xdr:cNvPr id="43" name="Pentágono regular 118">
            <a:hlinkClick xmlns:r="http://schemas.openxmlformats.org/officeDocument/2006/relationships" r:id="rId3"/>
            <a:extLst>
              <a:ext uri="{FF2B5EF4-FFF2-40B4-BE49-F238E27FC236}">
                <a16:creationId xmlns:a16="http://schemas.microsoft.com/office/drawing/2014/main" id="{057ACF40-08DC-9A03-8E28-C4FD7FD1CFF9}"/>
              </a:ext>
            </a:extLst>
          </xdr:cNvPr>
          <xdr:cNvSpPr/>
        </xdr:nvSpPr>
        <xdr:spPr>
          <a:xfrm rot="4547856">
            <a:off x="8344071" y="3657428"/>
            <a:ext cx="1855276" cy="1833848"/>
          </a:xfrm>
          <a:prstGeom prst="pentagon">
            <a:avLst/>
          </a:prstGeom>
          <a:solidFill>
            <a:srgbClr val="AC922B"/>
          </a:solidFill>
          <a:ln>
            <a:solidFill>
              <a:srgbClr val="AC92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5" name="TextBox 121">
            <a:extLst>
              <a:ext uri="{FF2B5EF4-FFF2-40B4-BE49-F238E27FC236}">
                <a16:creationId xmlns:a16="http://schemas.microsoft.com/office/drawing/2014/main" id="{42EF8C50-D410-C554-9313-2358680A8BD0}"/>
              </a:ext>
            </a:extLst>
          </xdr:cNvPr>
          <xdr:cNvSpPr txBox="1"/>
        </xdr:nvSpPr>
        <xdr:spPr>
          <a:xfrm>
            <a:off x="8488949" y="3892358"/>
            <a:ext cx="1438542" cy="65833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ea typeface="+mn-ea"/>
                <a:cs typeface="Arial" pitchFamily="34" charset="0"/>
              </a:rPr>
              <a:t>Plan Institucional de Archivos</a:t>
            </a:r>
            <a:r>
              <a:rPr lang="en-US" sz="1300" b="1" kern="0" baseline="0">
                <a:solidFill>
                  <a:schemeClr val="bg1"/>
                </a:solidFill>
                <a:latin typeface="Arial" pitchFamily="34" charset="0"/>
                <a:ea typeface="+mn-ea"/>
                <a:cs typeface="Arial" pitchFamily="34" charset="0"/>
              </a:rPr>
              <a:t> -PINAR</a:t>
            </a:r>
            <a:endParaRPr lang="es-CO" sz="1300" b="1" kern="0">
              <a:solidFill>
                <a:schemeClr val="bg1"/>
              </a:solidFill>
              <a:latin typeface="Arial" pitchFamily="34" charset="0"/>
              <a:ea typeface="+mn-ea"/>
              <a:cs typeface="Arial" pitchFamily="34" charset="0"/>
            </a:endParaRPr>
          </a:p>
          <a:p>
            <a:pPr algn="ctr"/>
            <a:endParaRPr lang="en-US" sz="1300" b="1" kern="0">
              <a:solidFill>
                <a:schemeClr val="bg1"/>
              </a:solidFill>
              <a:latin typeface="Arial" pitchFamily="34" charset="0"/>
              <a:cs typeface="Arial" pitchFamily="34" charset="0"/>
            </a:endParaRPr>
          </a:p>
        </xdr:txBody>
      </xdr:sp>
    </xdr:grpSp>
    <xdr:clientData/>
  </xdr:twoCellAnchor>
  <xdr:twoCellAnchor>
    <xdr:from>
      <xdr:col>7</xdr:col>
      <xdr:colOff>449606</xdr:colOff>
      <xdr:row>6</xdr:row>
      <xdr:rowOff>50827</xdr:rowOff>
    </xdr:from>
    <xdr:to>
      <xdr:col>10</xdr:col>
      <xdr:colOff>104718</xdr:colOff>
      <xdr:row>16</xdr:row>
      <xdr:rowOff>64520</xdr:rowOff>
    </xdr:to>
    <xdr:grpSp>
      <xdr:nvGrpSpPr>
        <xdr:cNvPr id="47" name="Grupo 46">
          <a:hlinkClick xmlns:r="http://schemas.openxmlformats.org/officeDocument/2006/relationships" r:id="rId4"/>
          <a:extLst>
            <a:ext uri="{FF2B5EF4-FFF2-40B4-BE49-F238E27FC236}">
              <a16:creationId xmlns:a16="http://schemas.microsoft.com/office/drawing/2014/main" id="{F6F21CDF-3A43-41AD-BC0A-FE87059FC61D}"/>
            </a:ext>
          </a:extLst>
        </xdr:cNvPr>
        <xdr:cNvGrpSpPr/>
      </xdr:nvGrpSpPr>
      <xdr:grpSpPr>
        <a:xfrm>
          <a:off x="6005856" y="1193827"/>
          <a:ext cx="2036362" cy="1918693"/>
          <a:chOff x="5796171" y="1139158"/>
          <a:chExt cx="1941112" cy="1918693"/>
        </a:xfrm>
        <a:solidFill>
          <a:srgbClr val="91855F"/>
        </a:solidFill>
      </xdr:grpSpPr>
      <xdr:sp macro="" textlink="">
        <xdr:nvSpPr>
          <xdr:cNvPr id="48" name="Pentágono regular 146">
            <a:extLst>
              <a:ext uri="{FF2B5EF4-FFF2-40B4-BE49-F238E27FC236}">
                <a16:creationId xmlns:a16="http://schemas.microsoft.com/office/drawing/2014/main" id="{B44D4CD6-D280-8DFA-AA05-016DC8A2CB1F}"/>
              </a:ext>
            </a:extLst>
          </xdr:cNvPr>
          <xdr:cNvSpPr/>
        </xdr:nvSpPr>
        <xdr:spPr>
          <a:xfrm rot="939102">
            <a:off x="5796171" y="1139158"/>
            <a:ext cx="1941112" cy="1918693"/>
          </a:xfrm>
          <a:prstGeom prst="pentagon">
            <a:avLst/>
          </a:prstGeom>
          <a:grpFill/>
          <a:ln>
            <a:solidFill>
              <a:srgbClr val="91855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1" name="TextBox 121">
            <a:extLst>
              <a:ext uri="{FF2B5EF4-FFF2-40B4-BE49-F238E27FC236}">
                <a16:creationId xmlns:a16="http://schemas.microsoft.com/office/drawing/2014/main" id="{4F025FE2-2C8C-DB59-425B-995849C55B61}"/>
              </a:ext>
            </a:extLst>
          </xdr:cNvPr>
          <xdr:cNvSpPr txBox="1"/>
        </xdr:nvSpPr>
        <xdr:spPr>
          <a:xfrm>
            <a:off x="6352267" y="1417339"/>
            <a:ext cx="837624" cy="900256"/>
          </a:xfrm>
          <a:prstGeom prst="rect">
            <a:avLst/>
          </a:prstGeom>
          <a:grpFill/>
          <a:ln>
            <a:solidFill>
              <a:srgbClr val="91855F"/>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a:t>
            </a:r>
            <a:r>
              <a:rPr lang="en-US" sz="1300" b="1" kern="0" baseline="0">
                <a:solidFill>
                  <a:schemeClr val="bg1"/>
                </a:solidFill>
                <a:latin typeface="Arial" pitchFamily="34" charset="0"/>
                <a:cs typeface="Arial" pitchFamily="34" charset="0"/>
              </a:rPr>
              <a:t> de Acción Anual </a:t>
            </a:r>
            <a:endParaRPr lang="en-US" sz="1300" b="1" kern="0">
              <a:solidFill>
                <a:schemeClr val="bg1"/>
              </a:solidFill>
              <a:latin typeface="Arial" pitchFamily="34" charset="0"/>
              <a:cs typeface="Arial" pitchFamily="34" charset="0"/>
            </a:endParaRPr>
          </a:p>
        </xdr:txBody>
      </xdr:sp>
    </xdr:grpSp>
    <xdr:clientData/>
  </xdr:twoCellAnchor>
  <xdr:twoCellAnchor>
    <xdr:from>
      <xdr:col>8</xdr:col>
      <xdr:colOff>582839</xdr:colOff>
      <xdr:row>32</xdr:row>
      <xdr:rowOff>115661</xdr:rowOff>
    </xdr:from>
    <xdr:to>
      <xdr:col>11</xdr:col>
      <xdr:colOff>94402</xdr:colOff>
      <xdr:row>42</xdr:row>
      <xdr:rowOff>65936</xdr:rowOff>
    </xdr:to>
    <xdr:grpSp>
      <xdr:nvGrpSpPr>
        <xdr:cNvPr id="59" name="Grupo 58">
          <a:hlinkClick xmlns:r="http://schemas.openxmlformats.org/officeDocument/2006/relationships" r:id="rId5"/>
          <a:extLst>
            <a:ext uri="{FF2B5EF4-FFF2-40B4-BE49-F238E27FC236}">
              <a16:creationId xmlns:a16="http://schemas.microsoft.com/office/drawing/2014/main" id="{82A14679-E6C3-44DA-BA01-AB222EF2CB16}"/>
            </a:ext>
          </a:extLst>
        </xdr:cNvPr>
        <xdr:cNvGrpSpPr/>
      </xdr:nvGrpSpPr>
      <xdr:grpSpPr>
        <a:xfrm>
          <a:off x="6932839" y="6211661"/>
          <a:ext cx="1892813" cy="1855275"/>
          <a:chOff x="7742464" y="6980464"/>
          <a:chExt cx="1833848" cy="1855276"/>
        </a:xfrm>
      </xdr:grpSpPr>
      <xdr:sp macro="" textlink="">
        <xdr:nvSpPr>
          <xdr:cNvPr id="60" name="Pentágono regular 165">
            <a:extLst>
              <a:ext uri="{FF2B5EF4-FFF2-40B4-BE49-F238E27FC236}">
                <a16:creationId xmlns:a16="http://schemas.microsoft.com/office/drawing/2014/main" id="{23AD497D-9DD2-8AAC-EE48-E1F2653BF976}"/>
              </a:ext>
            </a:extLst>
          </xdr:cNvPr>
          <xdr:cNvSpPr/>
        </xdr:nvSpPr>
        <xdr:spPr>
          <a:xfrm rot="3322644">
            <a:off x="7731750" y="6991178"/>
            <a:ext cx="1855276" cy="1833848"/>
          </a:xfrm>
          <a:prstGeom prst="pentagon">
            <a:avLst/>
          </a:prstGeom>
          <a:solidFill>
            <a:srgbClr val="23677E"/>
          </a:solidFill>
          <a:ln>
            <a:solidFill>
              <a:srgbClr val="23677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2" name="TextBox 121">
            <a:extLst>
              <a:ext uri="{FF2B5EF4-FFF2-40B4-BE49-F238E27FC236}">
                <a16:creationId xmlns:a16="http://schemas.microsoft.com/office/drawing/2014/main" id="{DF03589B-F3DD-240A-635F-2FF50F976752}"/>
              </a:ext>
            </a:extLst>
          </xdr:cNvPr>
          <xdr:cNvSpPr txBox="1"/>
        </xdr:nvSpPr>
        <xdr:spPr>
          <a:xfrm>
            <a:off x="7974645" y="7219413"/>
            <a:ext cx="1320448" cy="730573"/>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300" b="1" kern="0">
                <a:solidFill>
                  <a:schemeClr val="bg1"/>
                </a:solidFill>
                <a:latin typeface="Arial" pitchFamily="34" charset="0"/>
                <a:ea typeface="+mn-ea"/>
                <a:cs typeface="Arial" pitchFamily="34" charset="0"/>
              </a:rPr>
              <a:t>Plan de Trabajo Anual en Seguridad y Salud en el Trabajo - PSST </a:t>
            </a:r>
            <a:endParaRPr lang="es-CO" sz="1300" b="1" kern="0">
              <a:solidFill>
                <a:schemeClr val="bg1"/>
              </a:solidFill>
              <a:latin typeface="Arial" pitchFamily="34" charset="0"/>
              <a:ea typeface="+mn-ea"/>
              <a:cs typeface="Arial" pitchFamily="34" charset="0"/>
            </a:endParaRPr>
          </a:p>
          <a:p>
            <a:pPr algn="ctr"/>
            <a:endParaRPr lang="en-US" sz="1300" b="1" kern="0">
              <a:solidFill>
                <a:schemeClr val="bg1"/>
              </a:solidFill>
              <a:latin typeface="Arial" pitchFamily="34" charset="0"/>
              <a:cs typeface="Arial" pitchFamily="34" charset="0"/>
            </a:endParaRPr>
          </a:p>
        </xdr:txBody>
      </xdr:sp>
    </xdr:grpSp>
    <xdr:clientData/>
  </xdr:twoCellAnchor>
  <xdr:twoCellAnchor>
    <xdr:from>
      <xdr:col>4</xdr:col>
      <xdr:colOff>31750</xdr:colOff>
      <xdr:row>32</xdr:row>
      <xdr:rowOff>109165</xdr:rowOff>
    </xdr:from>
    <xdr:to>
      <xdr:col>6</xdr:col>
      <xdr:colOff>337063</xdr:colOff>
      <xdr:row>42</xdr:row>
      <xdr:rowOff>59440</xdr:rowOff>
    </xdr:to>
    <xdr:grpSp>
      <xdr:nvGrpSpPr>
        <xdr:cNvPr id="70" name="Grupo 69">
          <a:hlinkClick xmlns:r="http://schemas.openxmlformats.org/officeDocument/2006/relationships" r:id="rId6"/>
          <a:extLst>
            <a:ext uri="{FF2B5EF4-FFF2-40B4-BE49-F238E27FC236}">
              <a16:creationId xmlns:a16="http://schemas.microsoft.com/office/drawing/2014/main" id="{08D6CEDA-B911-4202-904F-9C982556F5C1}"/>
            </a:ext>
          </a:extLst>
        </xdr:cNvPr>
        <xdr:cNvGrpSpPr/>
      </xdr:nvGrpSpPr>
      <xdr:grpSpPr>
        <a:xfrm>
          <a:off x="3206750" y="6205165"/>
          <a:ext cx="1892813" cy="1855275"/>
          <a:chOff x="1607901" y="6443503"/>
          <a:chExt cx="1833848" cy="1855276"/>
        </a:xfrm>
        <a:solidFill>
          <a:srgbClr val="AC922B"/>
        </a:solidFill>
      </xdr:grpSpPr>
      <xdr:sp macro="" textlink="">
        <xdr:nvSpPr>
          <xdr:cNvPr id="71" name="Pentágono regular 177">
            <a:extLst>
              <a:ext uri="{FF2B5EF4-FFF2-40B4-BE49-F238E27FC236}">
                <a16:creationId xmlns:a16="http://schemas.microsoft.com/office/drawing/2014/main" id="{E7B1C04C-3DF9-3B6E-A272-59ADFD8F9A75}"/>
              </a:ext>
            </a:extLst>
          </xdr:cNvPr>
          <xdr:cNvSpPr/>
        </xdr:nvSpPr>
        <xdr:spPr>
          <a:xfrm rot="14460895">
            <a:off x="1597187" y="6454217"/>
            <a:ext cx="1855276" cy="1833848"/>
          </a:xfrm>
          <a:prstGeom prst="pentagon">
            <a:avLst/>
          </a:prstGeom>
          <a:grpFill/>
          <a:ln>
            <a:solidFill>
              <a:srgbClr val="AC92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4" name="TextBox 121">
            <a:extLst>
              <a:ext uri="{FF2B5EF4-FFF2-40B4-BE49-F238E27FC236}">
                <a16:creationId xmlns:a16="http://schemas.microsoft.com/office/drawing/2014/main" id="{A8C7D411-E566-4C3F-E3E7-F7A80E343C10}"/>
              </a:ext>
            </a:extLst>
          </xdr:cNvPr>
          <xdr:cNvSpPr txBox="1"/>
        </xdr:nvSpPr>
        <xdr:spPr>
          <a:xfrm>
            <a:off x="1928205" y="6744514"/>
            <a:ext cx="1319345" cy="978047"/>
          </a:xfrm>
          <a:prstGeom prst="rect">
            <a:avLst/>
          </a:prstGeom>
          <a:grpFill/>
          <a:ln>
            <a:solidFill>
              <a:srgbClr val="AC922B"/>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ea typeface="+mn-ea"/>
                <a:cs typeface="Arial" pitchFamily="34" charset="0"/>
              </a:rPr>
              <a:t>Plan Institucional de Capacitación - PIC</a:t>
            </a:r>
            <a:endParaRPr lang="es-CO" sz="1300" b="1" kern="0">
              <a:solidFill>
                <a:schemeClr val="bg1"/>
              </a:solidFill>
              <a:latin typeface="Arial" pitchFamily="34" charset="0"/>
              <a:ea typeface="+mn-ea"/>
              <a:cs typeface="Arial" pitchFamily="34" charset="0"/>
            </a:endParaRPr>
          </a:p>
        </xdr:txBody>
      </xdr:sp>
    </xdr:grpSp>
    <xdr:clientData/>
  </xdr:twoCellAnchor>
  <xdr:twoCellAnchor>
    <xdr:from>
      <xdr:col>5</xdr:col>
      <xdr:colOff>174625</xdr:colOff>
      <xdr:row>6</xdr:row>
      <xdr:rowOff>47625</xdr:rowOff>
    </xdr:from>
    <xdr:to>
      <xdr:col>7</xdr:col>
      <xdr:colOff>505901</xdr:colOff>
      <xdr:row>15</xdr:row>
      <xdr:rowOff>166971</xdr:rowOff>
    </xdr:to>
    <xdr:grpSp>
      <xdr:nvGrpSpPr>
        <xdr:cNvPr id="76" name="Grupo 75">
          <a:hlinkClick xmlns:r="http://schemas.openxmlformats.org/officeDocument/2006/relationships" r:id="rId7"/>
          <a:extLst>
            <a:ext uri="{FF2B5EF4-FFF2-40B4-BE49-F238E27FC236}">
              <a16:creationId xmlns:a16="http://schemas.microsoft.com/office/drawing/2014/main" id="{6C0301EB-1628-46A2-AF0F-8BF9A66D81E3}"/>
            </a:ext>
          </a:extLst>
        </xdr:cNvPr>
        <xdr:cNvGrpSpPr/>
      </xdr:nvGrpSpPr>
      <xdr:grpSpPr>
        <a:xfrm>
          <a:off x="4143375" y="1190625"/>
          <a:ext cx="1918776" cy="1833846"/>
          <a:chOff x="3983124" y="1143000"/>
          <a:chExt cx="1855276" cy="1833846"/>
        </a:xfrm>
        <a:solidFill>
          <a:srgbClr val="00605B"/>
        </a:solidFill>
      </xdr:grpSpPr>
      <xdr:sp macro="" textlink="">
        <xdr:nvSpPr>
          <xdr:cNvPr id="77" name="Pentágono regular 104">
            <a:extLst>
              <a:ext uri="{FF2B5EF4-FFF2-40B4-BE49-F238E27FC236}">
                <a16:creationId xmlns:a16="http://schemas.microsoft.com/office/drawing/2014/main" id="{B131CCDC-3C84-3B09-4906-02C2D54FB5DA}"/>
              </a:ext>
            </a:extLst>
          </xdr:cNvPr>
          <xdr:cNvSpPr/>
        </xdr:nvSpPr>
        <xdr:spPr>
          <a:xfrm rot="20815131">
            <a:off x="3983124" y="1143000"/>
            <a:ext cx="1855276" cy="1833846"/>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80" name="TextBox 121">
            <a:extLst>
              <a:ext uri="{FF2B5EF4-FFF2-40B4-BE49-F238E27FC236}">
                <a16:creationId xmlns:a16="http://schemas.microsoft.com/office/drawing/2014/main" id="{9B0E0A9D-425E-F823-5562-F28FA7B1176B}"/>
              </a:ext>
            </a:extLst>
          </xdr:cNvPr>
          <xdr:cNvSpPr txBox="1"/>
        </xdr:nvSpPr>
        <xdr:spPr>
          <a:xfrm>
            <a:off x="4394162" y="1547704"/>
            <a:ext cx="1108579" cy="694546"/>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Cuatrienal</a:t>
            </a:r>
          </a:p>
        </xdr:txBody>
      </xdr:sp>
    </xdr:grpSp>
    <xdr:clientData/>
  </xdr:twoCellAnchor>
  <xdr:twoCellAnchor editAs="oneCell">
    <xdr:from>
      <xdr:col>6</xdr:col>
      <xdr:colOff>707572</xdr:colOff>
      <xdr:row>29</xdr:row>
      <xdr:rowOff>36287</xdr:rowOff>
    </xdr:from>
    <xdr:to>
      <xdr:col>8</xdr:col>
      <xdr:colOff>299357</xdr:colOff>
      <xdr:row>33</xdr:row>
      <xdr:rowOff>27214</xdr:rowOff>
    </xdr:to>
    <xdr:pic>
      <xdr:nvPicPr>
        <xdr:cNvPr id="82" name="Imagen 81">
          <a:extLst>
            <a:ext uri="{FF2B5EF4-FFF2-40B4-BE49-F238E27FC236}">
              <a16:creationId xmlns:a16="http://schemas.microsoft.com/office/drawing/2014/main" id="{60DEE807-8022-453F-94CB-E51586D938D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97286" y="5297716"/>
          <a:ext cx="1188357" cy="716641"/>
        </a:xfrm>
        <a:prstGeom prst="rect">
          <a:avLst/>
        </a:prstGeom>
      </xdr:spPr>
    </xdr:pic>
    <xdr:clientData/>
  </xdr:twoCellAnchor>
  <xdr:twoCellAnchor>
    <xdr:from>
      <xdr:col>3</xdr:col>
      <xdr:colOff>244928</xdr:colOff>
      <xdr:row>23</xdr:row>
      <xdr:rowOff>72570</xdr:rowOff>
    </xdr:from>
    <xdr:to>
      <xdr:col>5</xdr:col>
      <xdr:colOff>561579</xdr:colOff>
      <xdr:row>33</xdr:row>
      <xdr:rowOff>34185</xdr:rowOff>
    </xdr:to>
    <xdr:sp macro="[1]!Hoja18.PETI" textlink="">
      <xdr:nvSpPr>
        <xdr:cNvPr id="111" name="Pentágono regular 19">
          <a:extLst>
            <a:ext uri="{FF2B5EF4-FFF2-40B4-BE49-F238E27FC236}">
              <a16:creationId xmlns:a16="http://schemas.microsoft.com/office/drawing/2014/main" id="{AACDA789-D23D-4E26-8C31-8268700379A9}"/>
            </a:ext>
          </a:extLst>
        </xdr:cNvPr>
        <xdr:cNvSpPr/>
      </xdr:nvSpPr>
      <xdr:spPr>
        <a:xfrm rot="15941576">
          <a:off x="2708446" y="4176766"/>
          <a:ext cx="1775901" cy="1913223"/>
        </a:xfrm>
        <a:prstGeom prst="pentagon">
          <a:avLst/>
        </a:prstGeom>
        <a:solidFill>
          <a:srgbClr val="EC6C15"/>
        </a:solidFill>
        <a:ln>
          <a:solidFill>
            <a:srgbClr val="EC6C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509133</xdr:colOff>
      <xdr:row>24</xdr:row>
      <xdr:rowOff>82776</xdr:rowOff>
    </xdr:from>
    <xdr:to>
      <xdr:col>5</xdr:col>
      <xdr:colOff>388936</xdr:colOff>
      <xdr:row>28</xdr:row>
      <xdr:rowOff>175394</xdr:rowOff>
    </xdr:to>
    <xdr:sp macro="" textlink="">
      <xdr:nvSpPr>
        <xdr:cNvPr id="112" name="TextBox 121">
          <a:extLst>
            <a:ext uri="{FF2B5EF4-FFF2-40B4-BE49-F238E27FC236}">
              <a16:creationId xmlns:a16="http://schemas.microsoft.com/office/drawing/2014/main" id="{4A494F0D-F890-47E9-8CD1-C924DCCE656F}"/>
            </a:ext>
          </a:extLst>
        </xdr:cNvPr>
        <xdr:cNvSpPr txBox="1"/>
      </xdr:nvSpPr>
      <xdr:spPr>
        <a:xfrm>
          <a:off x="2914196" y="4464276"/>
          <a:ext cx="1483178" cy="82286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ea typeface="+mn-ea"/>
              <a:cs typeface="Arial" pitchFamily="34" charset="0"/>
            </a:rPr>
            <a:t>Plan Anticorrupción y de Atención al Ciudadano - PAAC</a:t>
          </a:r>
          <a:endParaRPr lang="es-CO" sz="1300" b="1" kern="0">
            <a:solidFill>
              <a:schemeClr val="bg1"/>
            </a:solidFill>
            <a:latin typeface="Arial" pitchFamily="34" charset="0"/>
            <a:ea typeface="+mn-ea"/>
            <a:cs typeface="Arial" pitchFamily="34" charset="0"/>
          </a:endParaRPr>
        </a:p>
      </xdr:txBody>
    </xdr:sp>
    <xdr:clientData/>
  </xdr:twoCellAnchor>
  <xdr:twoCellAnchor>
    <xdr:from>
      <xdr:col>3</xdr:col>
      <xdr:colOff>214901</xdr:colOff>
      <xdr:row>13</xdr:row>
      <xdr:rowOff>166450</xdr:rowOff>
    </xdr:from>
    <xdr:to>
      <xdr:col>5</xdr:col>
      <xdr:colOff>571239</xdr:colOff>
      <xdr:row>23</xdr:row>
      <xdr:rowOff>118993</xdr:rowOff>
    </xdr:to>
    <xdr:sp macro="[1]!Hoja19.PTRSI" textlink="">
      <xdr:nvSpPr>
        <xdr:cNvPr id="116" name="Pentágono regular 20">
          <a:extLst>
            <a:ext uri="{FF2B5EF4-FFF2-40B4-BE49-F238E27FC236}">
              <a16:creationId xmlns:a16="http://schemas.microsoft.com/office/drawing/2014/main" id="{D02D1C68-6C90-4D4C-B1D1-530D480C489D}"/>
            </a:ext>
          </a:extLst>
        </xdr:cNvPr>
        <xdr:cNvSpPr/>
      </xdr:nvSpPr>
      <xdr:spPr>
        <a:xfrm rot="17270589">
          <a:off x="2664698" y="2593453"/>
          <a:ext cx="1857543" cy="1956538"/>
        </a:xfrm>
        <a:prstGeom prst="pentagon">
          <a:avLst/>
        </a:prstGeom>
        <a:solidFill>
          <a:srgbClr val="008E8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492125</xdr:colOff>
      <xdr:row>15</xdr:row>
      <xdr:rowOff>88888</xdr:rowOff>
    </xdr:from>
    <xdr:to>
      <xdr:col>5</xdr:col>
      <xdr:colOff>363254</xdr:colOff>
      <xdr:row>19</xdr:row>
      <xdr:rowOff>172435</xdr:rowOff>
    </xdr:to>
    <xdr:sp macro="" textlink="">
      <xdr:nvSpPr>
        <xdr:cNvPr id="117" name="TextBox 121">
          <a:extLst>
            <a:ext uri="{FF2B5EF4-FFF2-40B4-BE49-F238E27FC236}">
              <a16:creationId xmlns:a16="http://schemas.microsoft.com/office/drawing/2014/main" id="{FD753634-E891-49EE-8250-691E6177D6BF}"/>
            </a:ext>
          </a:extLst>
        </xdr:cNvPr>
        <xdr:cNvSpPr txBox="1"/>
      </xdr:nvSpPr>
      <xdr:spPr>
        <a:xfrm>
          <a:off x="2897188" y="2827326"/>
          <a:ext cx="1474504" cy="81379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300" b="1" kern="0">
              <a:solidFill>
                <a:schemeClr val="bg1"/>
              </a:solidFill>
              <a:latin typeface="Arial" pitchFamily="34" charset="0"/>
              <a:ea typeface="+mn-ea"/>
              <a:cs typeface="Arial" pitchFamily="34" charset="0"/>
            </a:rPr>
            <a:t>Plan Estratégico de  TIC - PETI</a:t>
          </a:r>
          <a:endParaRPr lang="es-CO" sz="1300" b="1" kern="0">
            <a:solidFill>
              <a:schemeClr val="bg1"/>
            </a:solidFill>
            <a:latin typeface="Arial" pitchFamily="34" charset="0"/>
            <a:ea typeface="+mn-ea"/>
            <a:cs typeface="Arial" pitchFamily="34" charset="0"/>
          </a:endParaRPr>
        </a:p>
        <a:p>
          <a:pPr algn="ctr"/>
          <a:endParaRPr lang="en-US" sz="1300" b="1" kern="0">
            <a:solidFill>
              <a:schemeClr val="bg1"/>
            </a:solidFill>
            <a:latin typeface="Arial" pitchFamily="34" charset="0"/>
            <a:cs typeface="Arial" pitchFamily="34" charset="0"/>
          </a:endParaRPr>
        </a:p>
      </xdr:txBody>
    </xdr:sp>
    <xdr:clientData/>
  </xdr:twoCellAnchor>
  <xdr:twoCellAnchor>
    <xdr:from>
      <xdr:col>7</xdr:col>
      <xdr:colOff>185209</xdr:colOff>
      <xdr:row>34</xdr:row>
      <xdr:rowOff>13228</xdr:rowOff>
    </xdr:from>
    <xdr:to>
      <xdr:col>8</xdr:col>
      <xdr:colOff>11538</xdr:colOff>
      <xdr:row>35</xdr:row>
      <xdr:rowOff>133885</xdr:rowOff>
    </xdr:to>
    <xdr:sp macro="" textlink="">
      <xdr:nvSpPr>
        <xdr:cNvPr id="122" name="Rectángulo 121">
          <a:extLst>
            <a:ext uri="{FF2B5EF4-FFF2-40B4-BE49-F238E27FC236}">
              <a16:creationId xmlns:a16="http://schemas.microsoft.com/office/drawing/2014/main" id="{24745234-EE6A-6ED4-0463-9E54399EAF04}"/>
            </a:ext>
          </a:extLst>
        </xdr:cNvPr>
        <xdr:cNvSpPr/>
      </xdr:nvSpPr>
      <xdr:spPr>
        <a:xfrm>
          <a:off x="5797022" y="6220353"/>
          <a:ext cx="628016" cy="303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100">
              <a:solidFill>
                <a:srgbClr val="00605B"/>
              </a:solidFill>
              <a:latin typeface="Calibri" panose="020F0502020204030204" pitchFamily="34" charset="0"/>
            </a:rPr>
            <a:t>AP: 99 </a:t>
          </a:r>
        </a:p>
      </xdr:txBody>
    </xdr:sp>
    <xdr:clientData/>
  </xdr:twoCellAnchor>
  <xdr:twoCellAnchor>
    <xdr:from>
      <xdr:col>6</xdr:col>
      <xdr:colOff>42863</xdr:colOff>
      <xdr:row>12</xdr:row>
      <xdr:rowOff>63500</xdr:rowOff>
    </xdr:from>
    <xdr:to>
      <xdr:col>6</xdr:col>
      <xdr:colOff>672466</xdr:colOff>
      <xdr:row>13</xdr:row>
      <xdr:rowOff>176219</xdr:rowOff>
    </xdr:to>
    <xdr:sp macro="" textlink="">
      <xdr:nvSpPr>
        <xdr:cNvPr id="123" name="Rectángulo 122">
          <a:extLst>
            <a:ext uri="{FF2B5EF4-FFF2-40B4-BE49-F238E27FC236}">
              <a16:creationId xmlns:a16="http://schemas.microsoft.com/office/drawing/2014/main" id="{89E46363-2B38-41D8-AF22-5828A544AEDC}"/>
            </a:ext>
          </a:extLst>
        </xdr:cNvPr>
        <xdr:cNvSpPr/>
      </xdr:nvSpPr>
      <xdr:spPr>
        <a:xfrm>
          <a:off x="4852988" y="2254250"/>
          <a:ext cx="629603" cy="295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300" b="1">
              <a:solidFill>
                <a:schemeClr val="bg1"/>
              </a:solidFill>
              <a:latin typeface="Calibri" panose="020F0502020204030204" pitchFamily="34" charset="0"/>
            </a:rPr>
            <a:t>AP:</a:t>
          </a:r>
          <a:r>
            <a:rPr lang="es-CO" sz="1300" b="1" baseline="0">
              <a:solidFill>
                <a:schemeClr val="bg1"/>
              </a:solidFill>
              <a:latin typeface="Calibri" panose="020F0502020204030204" pitchFamily="34" charset="0"/>
            </a:rPr>
            <a:t> 25</a:t>
          </a:r>
          <a:endParaRPr lang="es-CO" sz="1300" b="1">
            <a:solidFill>
              <a:schemeClr val="bg1"/>
            </a:solidFill>
            <a:latin typeface="Calibri" panose="020F0502020204030204" pitchFamily="34" charset="0"/>
          </a:endParaRPr>
        </a:p>
      </xdr:txBody>
    </xdr:sp>
    <xdr:clientData/>
  </xdr:twoCellAnchor>
  <xdr:twoCellAnchor>
    <xdr:from>
      <xdr:col>8</xdr:col>
      <xdr:colOff>370232</xdr:colOff>
      <xdr:row>12</xdr:row>
      <xdr:rowOff>114327</xdr:rowOff>
    </xdr:from>
    <xdr:to>
      <xdr:col>9</xdr:col>
      <xdr:colOff>198147</xdr:colOff>
      <xdr:row>14</xdr:row>
      <xdr:rowOff>44484</xdr:rowOff>
    </xdr:to>
    <xdr:sp macro="" textlink="">
      <xdr:nvSpPr>
        <xdr:cNvPr id="124" name="Rectángulo 123">
          <a:extLst>
            <a:ext uri="{FF2B5EF4-FFF2-40B4-BE49-F238E27FC236}">
              <a16:creationId xmlns:a16="http://schemas.microsoft.com/office/drawing/2014/main" id="{4CE81075-C3A9-4D2C-89EE-2DD8785A50C8}"/>
            </a:ext>
          </a:extLst>
        </xdr:cNvPr>
        <xdr:cNvSpPr/>
      </xdr:nvSpPr>
      <xdr:spPr>
        <a:xfrm>
          <a:off x="6783732" y="2305077"/>
          <a:ext cx="629603" cy="295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300" b="1">
              <a:solidFill>
                <a:schemeClr val="bg1"/>
              </a:solidFill>
              <a:latin typeface="Calibri" panose="020F0502020204030204" pitchFamily="34" charset="0"/>
            </a:rPr>
            <a:t>AP:</a:t>
          </a:r>
          <a:r>
            <a:rPr lang="es-CO" sz="1300" b="1" baseline="0">
              <a:solidFill>
                <a:schemeClr val="bg1"/>
              </a:solidFill>
              <a:latin typeface="Calibri" panose="020F0502020204030204" pitchFamily="34" charset="0"/>
            </a:rPr>
            <a:t> 23</a:t>
          </a:r>
          <a:endParaRPr lang="es-CO" sz="1300" b="1">
            <a:solidFill>
              <a:schemeClr val="bg1"/>
            </a:solidFill>
            <a:latin typeface="Calibri" panose="020F0502020204030204" pitchFamily="34" charset="0"/>
          </a:endParaRPr>
        </a:p>
      </xdr:txBody>
    </xdr:sp>
    <xdr:clientData/>
  </xdr:twoCellAnchor>
  <xdr:twoCellAnchor>
    <xdr:from>
      <xdr:col>10</xdr:col>
      <xdr:colOff>341313</xdr:colOff>
      <xdr:row>20</xdr:row>
      <xdr:rowOff>58964</xdr:rowOff>
    </xdr:from>
    <xdr:to>
      <xdr:col>11</xdr:col>
      <xdr:colOff>169228</xdr:colOff>
      <xdr:row>21</xdr:row>
      <xdr:rowOff>171683</xdr:rowOff>
    </xdr:to>
    <xdr:sp macro="" textlink="">
      <xdr:nvSpPr>
        <xdr:cNvPr id="125" name="Rectángulo 124">
          <a:extLst>
            <a:ext uri="{FF2B5EF4-FFF2-40B4-BE49-F238E27FC236}">
              <a16:creationId xmlns:a16="http://schemas.microsoft.com/office/drawing/2014/main" id="{4ED24B8F-EFAD-4560-A475-08B8BC7B02DF}"/>
            </a:ext>
          </a:extLst>
        </xdr:cNvPr>
        <xdr:cNvSpPr/>
      </xdr:nvSpPr>
      <xdr:spPr>
        <a:xfrm>
          <a:off x="8358188" y="3710214"/>
          <a:ext cx="629603" cy="295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300" b="1">
              <a:solidFill>
                <a:schemeClr val="bg1"/>
              </a:solidFill>
              <a:latin typeface="Calibri" panose="020F0502020204030204" pitchFamily="34" charset="0"/>
            </a:rPr>
            <a:t>AP:</a:t>
          </a:r>
          <a:r>
            <a:rPr lang="es-CO" sz="1300" b="1" baseline="0">
              <a:solidFill>
                <a:schemeClr val="bg1"/>
              </a:solidFill>
              <a:latin typeface="Calibri" panose="020F0502020204030204" pitchFamily="34" charset="0"/>
            </a:rPr>
            <a:t> 5</a:t>
          </a:r>
          <a:endParaRPr lang="es-CO" sz="1300" b="1">
            <a:solidFill>
              <a:schemeClr val="bg1"/>
            </a:solidFill>
            <a:latin typeface="Calibri" panose="020F0502020204030204" pitchFamily="34" charset="0"/>
          </a:endParaRPr>
        </a:p>
      </xdr:txBody>
    </xdr:sp>
    <xdr:clientData/>
  </xdr:twoCellAnchor>
  <xdr:twoCellAnchor>
    <xdr:from>
      <xdr:col>10</xdr:col>
      <xdr:colOff>422696</xdr:colOff>
      <xdr:row>30</xdr:row>
      <xdr:rowOff>102055</xdr:rowOff>
    </xdr:from>
    <xdr:to>
      <xdr:col>11</xdr:col>
      <xdr:colOff>250611</xdr:colOff>
      <xdr:row>32</xdr:row>
      <xdr:rowOff>32212</xdr:rowOff>
    </xdr:to>
    <xdr:sp macro="" textlink="">
      <xdr:nvSpPr>
        <xdr:cNvPr id="126" name="Rectángulo 125">
          <a:extLst>
            <a:ext uri="{FF2B5EF4-FFF2-40B4-BE49-F238E27FC236}">
              <a16:creationId xmlns:a16="http://schemas.microsoft.com/office/drawing/2014/main" id="{D8E44B87-5F8E-442D-876C-A083719A4907}"/>
            </a:ext>
          </a:extLst>
        </xdr:cNvPr>
        <xdr:cNvSpPr/>
      </xdr:nvSpPr>
      <xdr:spPr>
        <a:xfrm>
          <a:off x="8439571" y="5578930"/>
          <a:ext cx="629603" cy="295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300" b="1">
              <a:solidFill>
                <a:schemeClr val="bg1"/>
              </a:solidFill>
              <a:latin typeface="Calibri" panose="020F0502020204030204" pitchFamily="34" charset="0"/>
            </a:rPr>
            <a:t>AP:</a:t>
          </a:r>
          <a:r>
            <a:rPr lang="es-CO" sz="1300" b="1" baseline="0">
              <a:solidFill>
                <a:schemeClr val="bg1"/>
              </a:solidFill>
              <a:latin typeface="Calibri" panose="020F0502020204030204" pitchFamily="34" charset="0"/>
            </a:rPr>
            <a:t> 4</a:t>
          </a:r>
          <a:endParaRPr lang="es-CO" sz="1300" b="1">
            <a:solidFill>
              <a:schemeClr val="bg1"/>
            </a:solidFill>
            <a:latin typeface="Calibri" panose="020F0502020204030204" pitchFamily="34" charset="0"/>
          </a:endParaRPr>
        </a:p>
      </xdr:txBody>
    </xdr:sp>
    <xdr:clientData/>
  </xdr:twoCellAnchor>
  <xdr:twoCellAnchor>
    <xdr:from>
      <xdr:col>9</xdr:col>
      <xdr:colOff>138339</xdr:colOff>
      <xdr:row>40</xdr:row>
      <xdr:rowOff>20411</xdr:rowOff>
    </xdr:from>
    <xdr:to>
      <xdr:col>9</xdr:col>
      <xdr:colOff>767942</xdr:colOff>
      <xdr:row>41</xdr:row>
      <xdr:rowOff>133130</xdr:rowOff>
    </xdr:to>
    <xdr:sp macro="" textlink="">
      <xdr:nvSpPr>
        <xdr:cNvPr id="127" name="Rectángulo 126">
          <a:extLst>
            <a:ext uri="{FF2B5EF4-FFF2-40B4-BE49-F238E27FC236}">
              <a16:creationId xmlns:a16="http://schemas.microsoft.com/office/drawing/2014/main" id="{9167E34C-B2F4-4662-B4FC-AE1E47F59ABE}"/>
            </a:ext>
          </a:extLst>
        </xdr:cNvPr>
        <xdr:cNvSpPr/>
      </xdr:nvSpPr>
      <xdr:spPr>
        <a:xfrm>
          <a:off x="7353527" y="7322911"/>
          <a:ext cx="629603" cy="295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300" b="1">
              <a:solidFill>
                <a:schemeClr val="bg1"/>
              </a:solidFill>
              <a:latin typeface="Calibri" panose="020F0502020204030204" pitchFamily="34" charset="0"/>
            </a:rPr>
            <a:t>AP:</a:t>
          </a:r>
          <a:r>
            <a:rPr lang="es-CO" sz="1300" b="1" baseline="0">
              <a:solidFill>
                <a:schemeClr val="bg1"/>
              </a:solidFill>
              <a:latin typeface="Calibri" panose="020F0502020204030204" pitchFamily="34" charset="0"/>
            </a:rPr>
            <a:t> 1</a:t>
          </a:r>
          <a:endParaRPr lang="es-CO" sz="1300" b="1">
            <a:solidFill>
              <a:schemeClr val="bg1"/>
            </a:solidFill>
            <a:latin typeface="Calibri" panose="020F0502020204030204" pitchFamily="34" charset="0"/>
          </a:endParaRPr>
        </a:p>
      </xdr:txBody>
    </xdr:sp>
    <xdr:clientData/>
  </xdr:twoCellAnchor>
  <xdr:twoCellAnchor>
    <xdr:from>
      <xdr:col>7</xdr:col>
      <xdr:colOff>175759</xdr:colOff>
      <xdr:row>43</xdr:row>
      <xdr:rowOff>146276</xdr:rowOff>
    </xdr:from>
    <xdr:to>
      <xdr:col>8</xdr:col>
      <xdr:colOff>3675</xdr:colOff>
      <xdr:row>45</xdr:row>
      <xdr:rowOff>76433</xdr:rowOff>
    </xdr:to>
    <xdr:sp macro="" textlink="">
      <xdr:nvSpPr>
        <xdr:cNvPr id="128" name="Rectángulo 127">
          <a:extLst>
            <a:ext uri="{FF2B5EF4-FFF2-40B4-BE49-F238E27FC236}">
              <a16:creationId xmlns:a16="http://schemas.microsoft.com/office/drawing/2014/main" id="{542D6956-3387-4B31-B4BB-61BF3F095AAA}"/>
            </a:ext>
          </a:extLst>
        </xdr:cNvPr>
        <xdr:cNvSpPr/>
      </xdr:nvSpPr>
      <xdr:spPr>
        <a:xfrm>
          <a:off x="5787572" y="7996464"/>
          <a:ext cx="629603" cy="295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300" b="1">
              <a:solidFill>
                <a:schemeClr val="bg1"/>
              </a:solidFill>
              <a:latin typeface="Calibri" panose="020F0502020204030204" pitchFamily="34" charset="0"/>
            </a:rPr>
            <a:t>AP:</a:t>
          </a:r>
          <a:r>
            <a:rPr lang="es-CO" sz="1300" b="1" baseline="0">
              <a:solidFill>
                <a:schemeClr val="bg1"/>
              </a:solidFill>
              <a:latin typeface="Calibri" panose="020F0502020204030204" pitchFamily="34" charset="0"/>
            </a:rPr>
            <a:t> 2</a:t>
          </a:r>
          <a:endParaRPr lang="es-CO" sz="1300" b="1">
            <a:solidFill>
              <a:schemeClr val="bg1"/>
            </a:solidFill>
            <a:latin typeface="Calibri" panose="020F0502020204030204" pitchFamily="34" charset="0"/>
          </a:endParaRPr>
        </a:p>
      </xdr:txBody>
    </xdr:sp>
    <xdr:clientData/>
  </xdr:twoCellAnchor>
  <xdr:twoCellAnchor>
    <xdr:from>
      <xdr:col>5</xdr:col>
      <xdr:colOff>-1</xdr:colOff>
      <xdr:row>39</xdr:row>
      <xdr:rowOff>140914</xdr:rowOff>
    </xdr:from>
    <xdr:to>
      <xdr:col>5</xdr:col>
      <xdr:colOff>629602</xdr:colOff>
      <xdr:row>41</xdr:row>
      <xdr:rowOff>71071</xdr:rowOff>
    </xdr:to>
    <xdr:sp macro="" textlink="">
      <xdr:nvSpPr>
        <xdr:cNvPr id="129" name="Rectángulo 128">
          <a:extLst>
            <a:ext uri="{FF2B5EF4-FFF2-40B4-BE49-F238E27FC236}">
              <a16:creationId xmlns:a16="http://schemas.microsoft.com/office/drawing/2014/main" id="{47F0E174-14E5-48AE-891F-BB91B8F6E0A4}"/>
            </a:ext>
          </a:extLst>
        </xdr:cNvPr>
        <xdr:cNvSpPr/>
      </xdr:nvSpPr>
      <xdr:spPr>
        <a:xfrm>
          <a:off x="4008437" y="7260852"/>
          <a:ext cx="629603" cy="295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300" b="1">
              <a:solidFill>
                <a:schemeClr val="bg1"/>
              </a:solidFill>
              <a:latin typeface="Calibri" panose="020F0502020204030204" pitchFamily="34" charset="0"/>
            </a:rPr>
            <a:t>AP:</a:t>
          </a:r>
          <a:r>
            <a:rPr lang="es-CO" sz="1300" b="1" baseline="0">
              <a:solidFill>
                <a:schemeClr val="bg1"/>
              </a:solidFill>
              <a:latin typeface="Calibri" panose="020F0502020204030204" pitchFamily="34" charset="0"/>
            </a:rPr>
            <a:t> 2</a:t>
          </a:r>
          <a:endParaRPr lang="es-CO" sz="1300" b="1">
            <a:solidFill>
              <a:schemeClr val="bg1"/>
            </a:solidFill>
            <a:latin typeface="Calibri" panose="020F0502020204030204" pitchFamily="34" charset="0"/>
          </a:endParaRPr>
        </a:p>
      </xdr:txBody>
    </xdr:sp>
    <xdr:clientData/>
  </xdr:twoCellAnchor>
  <xdr:twoCellAnchor>
    <xdr:from>
      <xdr:col>4</xdr:col>
      <xdr:colOff>75972</xdr:colOff>
      <xdr:row>30</xdr:row>
      <xdr:rowOff>22677</xdr:rowOff>
    </xdr:from>
    <xdr:to>
      <xdr:col>4</xdr:col>
      <xdr:colOff>705575</xdr:colOff>
      <xdr:row>31</xdr:row>
      <xdr:rowOff>135396</xdr:rowOff>
    </xdr:to>
    <xdr:sp macro="" textlink="">
      <xdr:nvSpPr>
        <xdr:cNvPr id="131" name="Rectángulo 130">
          <a:extLst>
            <a:ext uri="{FF2B5EF4-FFF2-40B4-BE49-F238E27FC236}">
              <a16:creationId xmlns:a16="http://schemas.microsoft.com/office/drawing/2014/main" id="{C5E5ABD4-8D70-486B-982E-6E1A92F6EF92}"/>
            </a:ext>
          </a:extLst>
        </xdr:cNvPr>
        <xdr:cNvSpPr/>
      </xdr:nvSpPr>
      <xdr:spPr>
        <a:xfrm>
          <a:off x="3282722" y="5499552"/>
          <a:ext cx="629603" cy="295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300" b="1">
              <a:solidFill>
                <a:schemeClr val="bg1"/>
              </a:solidFill>
              <a:latin typeface="Calibri" panose="020F0502020204030204" pitchFamily="34" charset="0"/>
            </a:rPr>
            <a:t>AP:</a:t>
          </a:r>
          <a:r>
            <a:rPr lang="es-CO" sz="1300" b="1" baseline="0">
              <a:solidFill>
                <a:schemeClr val="bg1"/>
              </a:solidFill>
              <a:latin typeface="Calibri" panose="020F0502020204030204" pitchFamily="34" charset="0"/>
            </a:rPr>
            <a:t> 30</a:t>
          </a:r>
          <a:endParaRPr lang="es-CO" sz="1300" b="1">
            <a:solidFill>
              <a:schemeClr val="bg1"/>
            </a:solidFill>
            <a:latin typeface="Calibri" panose="020F0502020204030204" pitchFamily="34" charset="0"/>
          </a:endParaRPr>
        </a:p>
      </xdr:txBody>
    </xdr:sp>
    <xdr:clientData/>
  </xdr:twoCellAnchor>
  <xdr:twoCellAnchor>
    <xdr:from>
      <xdr:col>4</xdr:col>
      <xdr:colOff>115116</xdr:colOff>
      <xdr:row>19</xdr:row>
      <xdr:rowOff>104764</xdr:rowOff>
    </xdr:from>
    <xdr:to>
      <xdr:col>4</xdr:col>
      <xdr:colOff>744719</xdr:colOff>
      <xdr:row>21</xdr:row>
      <xdr:rowOff>34921</xdr:rowOff>
    </xdr:to>
    <xdr:sp macro="" textlink="">
      <xdr:nvSpPr>
        <xdr:cNvPr id="133" name="Rectángulo 132">
          <a:extLst>
            <a:ext uri="{FF2B5EF4-FFF2-40B4-BE49-F238E27FC236}">
              <a16:creationId xmlns:a16="http://schemas.microsoft.com/office/drawing/2014/main" id="{D65498AC-CFD9-449F-A27C-69688CB28454}"/>
            </a:ext>
          </a:extLst>
        </xdr:cNvPr>
        <xdr:cNvSpPr/>
      </xdr:nvSpPr>
      <xdr:spPr>
        <a:xfrm>
          <a:off x="3321866" y="3573452"/>
          <a:ext cx="629603" cy="295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300" b="1">
              <a:solidFill>
                <a:schemeClr val="bg1"/>
              </a:solidFill>
              <a:latin typeface="Calibri" panose="020F0502020204030204" pitchFamily="34" charset="0"/>
            </a:rPr>
            <a:t>AP:</a:t>
          </a:r>
          <a:r>
            <a:rPr lang="es-CO" sz="1300" b="1" baseline="0">
              <a:solidFill>
                <a:schemeClr val="bg1"/>
              </a:solidFill>
              <a:latin typeface="Calibri" panose="020F0502020204030204" pitchFamily="34" charset="0"/>
            </a:rPr>
            <a:t> 7</a:t>
          </a:r>
          <a:endParaRPr lang="es-CO" sz="1300" b="1">
            <a:solidFill>
              <a:schemeClr val="bg1"/>
            </a:solidFill>
            <a:latin typeface="Calibri" panose="020F0502020204030204" pitchFamily="34" charset="0"/>
          </a:endParaRPr>
        </a:p>
      </xdr:txBody>
    </xdr:sp>
    <xdr:clientData/>
  </xdr:twoCellAnchor>
  <xdr:twoCellAnchor>
    <xdr:from>
      <xdr:col>9</xdr:col>
      <xdr:colOff>71438</xdr:colOff>
      <xdr:row>44</xdr:row>
      <xdr:rowOff>142875</xdr:rowOff>
    </xdr:from>
    <xdr:to>
      <xdr:col>11</xdr:col>
      <xdr:colOff>411666</xdr:colOff>
      <xdr:row>46</xdr:row>
      <xdr:rowOff>34487</xdr:rowOff>
    </xdr:to>
    <xdr:sp macro="" textlink="">
      <xdr:nvSpPr>
        <xdr:cNvPr id="134" name="CuadroTexto 28">
          <a:extLst>
            <a:ext uri="{FF2B5EF4-FFF2-40B4-BE49-F238E27FC236}">
              <a16:creationId xmlns:a16="http://schemas.microsoft.com/office/drawing/2014/main" id="{60D998A6-D5E6-3BF2-A557-CEF438EA314A}"/>
            </a:ext>
          </a:extLst>
        </xdr:cNvPr>
        <xdr:cNvSpPr txBox="1"/>
      </xdr:nvSpPr>
      <xdr:spPr>
        <a:xfrm>
          <a:off x="7286626" y="8175625"/>
          <a:ext cx="1943603" cy="25673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50" b="1" i="1">
              <a:latin typeface="Calibri (Cuerpo)"/>
            </a:rPr>
            <a:t>AP: </a:t>
          </a:r>
          <a:r>
            <a:rPr lang="es-CO" sz="1050" i="1">
              <a:latin typeface="Calibri (Cuerpo)"/>
            </a:rPr>
            <a:t>Actividades </a:t>
          </a:r>
          <a:r>
            <a:rPr lang="es-CO" sz="1050" i="1" kern="1200">
              <a:solidFill>
                <a:schemeClr val="tx1"/>
              </a:solidFill>
              <a:latin typeface="Calibri (Cuerpo)"/>
              <a:ea typeface="+mn-ea"/>
              <a:cs typeface="+mn-cs"/>
            </a:rPr>
            <a:t>Programadas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9071</xdr:rowOff>
    </xdr:from>
    <xdr:to>
      <xdr:col>1</xdr:col>
      <xdr:colOff>43869</xdr:colOff>
      <xdr:row>1</xdr:row>
      <xdr:rowOff>256389</xdr:rowOff>
    </xdr:to>
    <xdr:pic>
      <xdr:nvPicPr>
        <xdr:cNvPr id="2" name="Imagen 1">
          <a:extLst>
            <a:ext uri="{FF2B5EF4-FFF2-40B4-BE49-F238E27FC236}">
              <a16:creationId xmlns:a16="http://schemas.microsoft.com/office/drawing/2014/main" id="{58C99EB5-C31C-41F5-9738-FEAC50C36E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71"/>
          <a:ext cx="2850569" cy="1568118"/>
        </a:xfrm>
        <a:prstGeom prst="rect">
          <a:avLst/>
        </a:prstGeom>
      </xdr:spPr>
    </xdr:pic>
    <xdr:clientData/>
  </xdr:twoCellAnchor>
  <xdr:twoCellAnchor editAs="oneCell">
    <xdr:from>
      <xdr:col>0</xdr:col>
      <xdr:colOff>1350508</xdr:colOff>
      <xdr:row>0</xdr:row>
      <xdr:rowOff>257916</xdr:rowOff>
    </xdr:from>
    <xdr:to>
      <xdr:col>1</xdr:col>
      <xdr:colOff>1116959</xdr:colOff>
      <xdr:row>1</xdr:row>
      <xdr:rowOff>192148</xdr:rowOff>
    </xdr:to>
    <xdr:pic>
      <xdr:nvPicPr>
        <xdr:cNvPr id="3" name="Imagen 2">
          <a:extLst>
            <a:ext uri="{FF2B5EF4-FFF2-40B4-BE49-F238E27FC236}">
              <a16:creationId xmlns:a16="http://schemas.microsoft.com/office/drawing/2014/main" id="{02EB09D2-7454-42CC-872D-E105D90F4D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0508" y="257916"/>
          <a:ext cx="2573151" cy="1255032"/>
        </a:xfrm>
        <a:prstGeom prst="rect">
          <a:avLst/>
        </a:prstGeom>
      </xdr:spPr>
    </xdr:pic>
    <xdr:clientData/>
  </xdr:twoCellAnchor>
  <xdr:twoCellAnchor>
    <xdr:from>
      <xdr:col>51</xdr:col>
      <xdr:colOff>1031877</xdr:colOff>
      <xdr:row>0</xdr:row>
      <xdr:rowOff>95256</xdr:rowOff>
    </xdr:from>
    <xdr:to>
      <xdr:col>54</xdr:col>
      <xdr:colOff>114901</xdr:colOff>
      <xdr:row>2</xdr:row>
      <xdr:rowOff>204113</xdr:rowOff>
    </xdr:to>
    <xdr:grpSp>
      <xdr:nvGrpSpPr>
        <xdr:cNvPr id="4" name="Grupo 3">
          <a:extLst>
            <a:ext uri="{FF2B5EF4-FFF2-40B4-BE49-F238E27FC236}">
              <a16:creationId xmlns:a16="http://schemas.microsoft.com/office/drawing/2014/main" id="{6BD030BF-9BE2-4EAD-9AD5-DB972F0D7A19}"/>
            </a:ext>
          </a:extLst>
        </xdr:cNvPr>
        <xdr:cNvGrpSpPr/>
      </xdr:nvGrpSpPr>
      <xdr:grpSpPr>
        <a:xfrm>
          <a:off x="83597752" y="95256"/>
          <a:ext cx="4512274" cy="1759857"/>
          <a:chOff x="18934080" y="201284"/>
          <a:chExt cx="4812293" cy="1931718"/>
        </a:xfrm>
      </xdr:grpSpPr>
      <xdr:pic>
        <xdr:nvPicPr>
          <xdr:cNvPr id="5" name="Imagen 4">
            <a:extLst>
              <a:ext uri="{FF2B5EF4-FFF2-40B4-BE49-F238E27FC236}">
                <a16:creationId xmlns:a16="http://schemas.microsoft.com/office/drawing/2014/main" id="{E41F83D3-EED5-9C17-BD48-DF0FC73A97B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429" b="-1"/>
          <a:stretch/>
        </xdr:blipFill>
        <xdr:spPr>
          <a:xfrm>
            <a:off x="18934080" y="342443"/>
            <a:ext cx="4812293" cy="1790559"/>
          </a:xfrm>
          <a:prstGeom prst="rect">
            <a:avLst/>
          </a:prstGeom>
        </xdr:spPr>
      </xdr:pic>
      <xdr:pic>
        <xdr:nvPicPr>
          <xdr:cNvPr id="6" name="Imagen 5">
            <a:extLst>
              <a:ext uri="{FF2B5EF4-FFF2-40B4-BE49-F238E27FC236}">
                <a16:creationId xmlns:a16="http://schemas.microsoft.com/office/drawing/2014/main" id="{428CB9C4-654C-C3FB-8ABC-92473F233AEB}"/>
              </a:ext>
            </a:extLst>
          </xdr:cNvPr>
          <xdr:cNvPicPr>
            <a:picLocks noChangeAspect="1"/>
          </xdr:cNvPicPr>
        </xdr:nvPicPr>
        <xdr:blipFill>
          <a:blip xmlns:r="http://schemas.openxmlformats.org/officeDocument/2006/relationships" r:embed="rId4"/>
          <a:stretch>
            <a:fillRect/>
          </a:stretch>
        </xdr:blipFill>
        <xdr:spPr>
          <a:xfrm>
            <a:off x="21897412" y="201284"/>
            <a:ext cx="1597587" cy="1362153"/>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251353</xdr:colOff>
      <xdr:row>0</xdr:row>
      <xdr:rowOff>119061</xdr:rowOff>
    </xdr:from>
    <xdr:to>
      <xdr:col>5</xdr:col>
      <xdr:colOff>253999</xdr:colOff>
      <xdr:row>5</xdr:row>
      <xdr:rowOff>127000</xdr:rowOff>
    </xdr:to>
    <xdr:pic>
      <xdr:nvPicPr>
        <xdr:cNvPr id="83" name="Imagen 82">
          <a:extLst>
            <a:ext uri="{FF2B5EF4-FFF2-40B4-BE49-F238E27FC236}">
              <a16:creationId xmlns:a16="http://schemas.microsoft.com/office/drawing/2014/main" id="{5E261DF3-D194-45E2-95CB-6F3AD73CCCBE}"/>
            </a:ext>
          </a:extLst>
        </xdr:cNvPr>
        <xdr:cNvPicPr>
          <a:picLocks noChangeAspect="1"/>
        </xdr:cNvPicPr>
      </xdr:nvPicPr>
      <xdr:blipFill>
        <a:blip xmlns:r="http://schemas.openxmlformats.org/officeDocument/2006/relationships" r:embed="rId1"/>
        <a:stretch>
          <a:fillRect/>
        </a:stretch>
      </xdr:blipFill>
      <xdr:spPr>
        <a:xfrm>
          <a:off x="251353" y="119061"/>
          <a:ext cx="4024313" cy="907522"/>
        </a:xfrm>
        <a:prstGeom prst="rect">
          <a:avLst/>
        </a:prstGeom>
      </xdr:spPr>
    </xdr:pic>
    <xdr:clientData/>
  </xdr:twoCellAnchor>
  <xdr:twoCellAnchor editAs="oneCell">
    <xdr:from>
      <xdr:col>10</xdr:col>
      <xdr:colOff>624417</xdr:colOff>
      <xdr:row>0</xdr:row>
      <xdr:rowOff>127000</xdr:rowOff>
    </xdr:from>
    <xdr:to>
      <xdr:col>16383</xdr:col>
      <xdr:colOff>212727</xdr:colOff>
      <xdr:row>9</xdr:row>
      <xdr:rowOff>127000</xdr:rowOff>
    </xdr:to>
    <xdr:pic>
      <xdr:nvPicPr>
        <xdr:cNvPr id="9" name="Imagen 8">
          <a:extLst>
            <a:ext uri="{FF2B5EF4-FFF2-40B4-BE49-F238E27FC236}">
              <a16:creationId xmlns:a16="http://schemas.microsoft.com/office/drawing/2014/main" id="{57F145D1-FD6E-48F9-BB2F-396396824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67750" y="127000"/>
          <a:ext cx="3609977" cy="1619250"/>
        </a:xfrm>
        <a:prstGeom prst="rect">
          <a:avLst/>
        </a:prstGeom>
      </xdr:spPr>
    </xdr:pic>
    <xdr:clientData/>
  </xdr:twoCellAnchor>
  <xdr:twoCellAnchor>
    <xdr:from>
      <xdr:col>0</xdr:col>
      <xdr:colOff>677312</xdr:colOff>
      <xdr:row>17</xdr:row>
      <xdr:rowOff>158752</xdr:rowOff>
    </xdr:from>
    <xdr:to>
      <xdr:col>3</xdr:col>
      <xdr:colOff>7388</xdr:colOff>
      <xdr:row>25</xdr:row>
      <xdr:rowOff>147288</xdr:rowOff>
    </xdr:to>
    <xdr:sp macro="" textlink="">
      <xdr:nvSpPr>
        <xdr:cNvPr id="127" name="Flecha: pentágono 126">
          <a:extLst>
            <a:ext uri="{FF2B5EF4-FFF2-40B4-BE49-F238E27FC236}">
              <a16:creationId xmlns:a16="http://schemas.microsoft.com/office/drawing/2014/main" id="{757E89F1-5D53-190D-9C22-59FCD6C74E91}"/>
            </a:ext>
          </a:extLst>
        </xdr:cNvPr>
        <xdr:cNvSpPr/>
      </xdr:nvSpPr>
      <xdr:spPr>
        <a:xfrm rot="10800000">
          <a:off x="677312" y="3397252"/>
          <a:ext cx="1711326" cy="1512536"/>
        </a:xfrm>
        <a:prstGeom prst="homePlate">
          <a:avLst/>
        </a:prstGeom>
        <a:solidFill>
          <a:srgbClr val="006C65"/>
        </a:solidFill>
        <a:ln>
          <a:solidFill>
            <a:srgbClr val="006C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215880</xdr:colOff>
      <xdr:row>17</xdr:row>
      <xdr:rowOff>158751</xdr:rowOff>
    </xdr:from>
    <xdr:to>
      <xdr:col>6</xdr:col>
      <xdr:colOff>118515</xdr:colOff>
      <xdr:row>25</xdr:row>
      <xdr:rowOff>147288</xdr:rowOff>
    </xdr:to>
    <xdr:sp macro="" textlink="">
      <xdr:nvSpPr>
        <xdr:cNvPr id="128" name="Flecha: cheurón 127">
          <a:extLst>
            <a:ext uri="{FF2B5EF4-FFF2-40B4-BE49-F238E27FC236}">
              <a16:creationId xmlns:a16="http://schemas.microsoft.com/office/drawing/2014/main" id="{16AA0F03-DC09-FB6C-3559-04177BE13503}"/>
            </a:ext>
          </a:extLst>
        </xdr:cNvPr>
        <xdr:cNvSpPr/>
      </xdr:nvSpPr>
      <xdr:spPr>
        <a:xfrm rot="10800000">
          <a:off x="3390880" y="3397251"/>
          <a:ext cx="1490135" cy="1512537"/>
        </a:xfrm>
        <a:prstGeom prst="chevron">
          <a:avLst/>
        </a:prstGeom>
        <a:solidFill>
          <a:srgbClr val="006C65"/>
        </a:solidFill>
        <a:ln>
          <a:solidFill>
            <a:srgbClr val="2C6B8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7388</xdr:colOff>
      <xdr:row>17</xdr:row>
      <xdr:rowOff>158750</xdr:rowOff>
    </xdr:from>
    <xdr:to>
      <xdr:col>5</xdr:col>
      <xdr:colOff>141796</xdr:colOff>
      <xdr:row>27</xdr:row>
      <xdr:rowOff>103326</xdr:rowOff>
    </xdr:to>
    <xdr:sp macro="" textlink="">
      <xdr:nvSpPr>
        <xdr:cNvPr id="129" name="CuadroTexto 6">
          <a:extLst>
            <a:ext uri="{FF2B5EF4-FFF2-40B4-BE49-F238E27FC236}">
              <a16:creationId xmlns:a16="http://schemas.microsoft.com/office/drawing/2014/main" id="{15D46FD8-1471-7B00-172B-2FB2B5A0C584}"/>
            </a:ext>
          </a:extLst>
        </xdr:cNvPr>
        <xdr:cNvSpPr txBox="1"/>
      </xdr:nvSpPr>
      <xdr:spPr>
        <a:xfrm>
          <a:off x="2388638" y="3397250"/>
          <a:ext cx="1721908" cy="1849576"/>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a:p>
          <a:pPr algn="ctr"/>
          <a:r>
            <a:rPr lang="es-CO" b="1">
              <a:solidFill>
                <a:srgbClr val="006C65"/>
              </a:solidFill>
            </a:rPr>
            <a:t>Plan de Acción Anual</a:t>
          </a:r>
        </a:p>
        <a:p>
          <a:pPr algn="ctr"/>
          <a:endParaRPr lang="es-CO" b="1">
            <a:solidFill>
              <a:srgbClr val="FF0000"/>
            </a:solidFill>
          </a:endParaRPr>
        </a:p>
        <a:p>
          <a:pPr algn="ctr"/>
          <a:endParaRPr lang="es-CO"/>
        </a:p>
        <a:p>
          <a:pPr algn="ctr"/>
          <a:endParaRPr lang="es-CO"/>
        </a:p>
      </xdr:txBody>
    </xdr:sp>
    <xdr:clientData/>
  </xdr:twoCellAnchor>
  <xdr:twoCellAnchor>
    <xdr:from>
      <xdr:col>1</xdr:col>
      <xdr:colOff>492105</xdr:colOff>
      <xdr:row>19</xdr:row>
      <xdr:rowOff>92061</xdr:rowOff>
    </xdr:from>
    <xdr:to>
      <xdr:col>3</xdr:col>
      <xdr:colOff>7388</xdr:colOff>
      <xdr:row>24</xdr:row>
      <xdr:rowOff>23475</xdr:rowOff>
    </xdr:to>
    <xdr:sp macro="" textlink="">
      <xdr:nvSpPr>
        <xdr:cNvPr id="130" name="CuadroTexto 7">
          <a:extLst>
            <a:ext uri="{FF2B5EF4-FFF2-40B4-BE49-F238E27FC236}">
              <a16:creationId xmlns:a16="http://schemas.microsoft.com/office/drawing/2014/main" id="{3444CBEE-FB0B-4E42-99BD-044930C991B9}"/>
            </a:ext>
          </a:extLst>
        </xdr:cNvPr>
        <xdr:cNvSpPr txBox="1"/>
      </xdr:nvSpPr>
      <xdr:spPr>
        <a:xfrm>
          <a:off x="1285855" y="3711561"/>
          <a:ext cx="1102783" cy="8839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01</a:t>
          </a:r>
        </a:p>
      </xdr:txBody>
    </xdr:sp>
    <xdr:clientData/>
  </xdr:twoCellAnchor>
  <xdr:twoCellAnchor>
    <xdr:from>
      <xdr:col>5</xdr:col>
      <xdr:colOff>637095</xdr:colOff>
      <xdr:row>17</xdr:row>
      <xdr:rowOff>178187</xdr:rowOff>
    </xdr:from>
    <xdr:to>
      <xdr:col>7</xdr:col>
      <xdr:colOff>771505</xdr:colOff>
      <xdr:row>25</xdr:row>
      <xdr:rowOff>177306</xdr:rowOff>
    </xdr:to>
    <xdr:sp macro="" textlink="">
      <xdr:nvSpPr>
        <xdr:cNvPr id="131" name="Flecha: pentágono 130">
          <a:extLst>
            <a:ext uri="{FF2B5EF4-FFF2-40B4-BE49-F238E27FC236}">
              <a16:creationId xmlns:a16="http://schemas.microsoft.com/office/drawing/2014/main" id="{6909B8ED-2ABD-6E70-0BFC-347FD32A65C7}"/>
            </a:ext>
          </a:extLst>
        </xdr:cNvPr>
        <xdr:cNvSpPr/>
      </xdr:nvSpPr>
      <xdr:spPr>
        <a:xfrm rot="10800000">
          <a:off x="4605845" y="3416687"/>
          <a:ext cx="1721910" cy="1523119"/>
        </a:xfrm>
        <a:prstGeom prst="homePlate">
          <a:avLst/>
        </a:prstGeom>
        <a:solidFill>
          <a:srgbClr val="006C65"/>
        </a:solidFill>
        <a:ln>
          <a:solidFill>
            <a:srgbClr val="006C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9</xdr:col>
      <xdr:colOff>182013</xdr:colOff>
      <xdr:row>17</xdr:row>
      <xdr:rowOff>158751</xdr:rowOff>
    </xdr:from>
    <xdr:to>
      <xdr:col>11</xdr:col>
      <xdr:colOff>78298</xdr:colOff>
      <xdr:row>25</xdr:row>
      <xdr:rowOff>147288</xdr:rowOff>
    </xdr:to>
    <xdr:sp macro="" textlink="">
      <xdr:nvSpPr>
        <xdr:cNvPr id="132" name="Flecha: cheurón 131">
          <a:extLst>
            <a:ext uri="{FF2B5EF4-FFF2-40B4-BE49-F238E27FC236}">
              <a16:creationId xmlns:a16="http://schemas.microsoft.com/office/drawing/2014/main" id="{AA3E8BAB-D5A4-5AAE-1423-C601CCBB737B}"/>
            </a:ext>
          </a:extLst>
        </xdr:cNvPr>
        <xdr:cNvSpPr/>
      </xdr:nvSpPr>
      <xdr:spPr>
        <a:xfrm rot="10800000">
          <a:off x="7325763" y="3397251"/>
          <a:ext cx="1483785" cy="1512537"/>
        </a:xfrm>
        <a:prstGeom prst="chevron">
          <a:avLst/>
        </a:prstGeom>
        <a:solidFill>
          <a:srgbClr val="006C65"/>
        </a:solidFill>
        <a:ln>
          <a:solidFill>
            <a:srgbClr val="2C6B8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7</xdr:col>
      <xdr:colOff>771505</xdr:colOff>
      <xdr:row>17</xdr:row>
      <xdr:rowOff>158750</xdr:rowOff>
    </xdr:from>
    <xdr:to>
      <xdr:col>10</xdr:col>
      <xdr:colOff>101580</xdr:colOff>
      <xdr:row>29</xdr:row>
      <xdr:rowOff>20491</xdr:rowOff>
    </xdr:to>
    <xdr:sp macro="" textlink="">
      <xdr:nvSpPr>
        <xdr:cNvPr id="133" name="CuadroTexto 10">
          <a:extLst>
            <a:ext uri="{FF2B5EF4-FFF2-40B4-BE49-F238E27FC236}">
              <a16:creationId xmlns:a16="http://schemas.microsoft.com/office/drawing/2014/main" id="{8B84C037-F68A-0FAF-BEEA-2E8BA531004C}"/>
            </a:ext>
          </a:extLst>
        </xdr:cNvPr>
        <xdr:cNvSpPr txBox="1"/>
      </xdr:nvSpPr>
      <xdr:spPr>
        <a:xfrm>
          <a:off x="6327755" y="3397250"/>
          <a:ext cx="1711325" cy="2147741"/>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a:p>
          <a:pPr algn="ctr"/>
          <a:r>
            <a:rPr lang="es-CO" b="1">
              <a:solidFill>
                <a:srgbClr val="006C65"/>
              </a:solidFill>
            </a:rPr>
            <a:t>PINAR - Plan Institucional de Archivos</a:t>
          </a:r>
        </a:p>
        <a:p>
          <a:pPr algn="ctr"/>
          <a:endParaRPr lang="es-CO" b="1">
            <a:solidFill>
              <a:srgbClr val="FF0000"/>
            </a:solidFill>
          </a:endParaRPr>
        </a:p>
        <a:p>
          <a:pPr algn="ctr"/>
          <a:endParaRPr lang="es-CO"/>
        </a:p>
        <a:p>
          <a:pPr algn="ctr"/>
          <a:endParaRPr lang="es-CO"/>
        </a:p>
      </xdr:txBody>
    </xdr:sp>
    <xdr:clientData/>
  </xdr:twoCellAnchor>
  <xdr:twoCellAnchor>
    <xdr:from>
      <xdr:col>6</xdr:col>
      <xdr:colOff>451888</xdr:colOff>
      <xdr:row>19</xdr:row>
      <xdr:rowOff>92061</xdr:rowOff>
    </xdr:from>
    <xdr:to>
      <xdr:col>7</xdr:col>
      <xdr:colOff>771505</xdr:colOff>
      <xdr:row>24</xdr:row>
      <xdr:rowOff>23475</xdr:rowOff>
    </xdr:to>
    <xdr:sp macro="" textlink="">
      <xdr:nvSpPr>
        <xdr:cNvPr id="134" name="CuadroTexto 11">
          <a:extLst>
            <a:ext uri="{FF2B5EF4-FFF2-40B4-BE49-F238E27FC236}">
              <a16:creationId xmlns:a16="http://schemas.microsoft.com/office/drawing/2014/main" id="{4FB88A33-A0F0-5E70-902B-183EB8083358}"/>
            </a:ext>
          </a:extLst>
        </xdr:cNvPr>
        <xdr:cNvSpPr txBox="1"/>
      </xdr:nvSpPr>
      <xdr:spPr>
        <a:xfrm>
          <a:off x="5214388" y="3711561"/>
          <a:ext cx="1113367" cy="8839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02</a:t>
          </a:r>
        </a:p>
      </xdr:txBody>
    </xdr:sp>
    <xdr:clientData/>
  </xdr:twoCellAnchor>
  <xdr:twoCellAnchor>
    <xdr:from>
      <xdr:col>0</xdr:col>
      <xdr:colOff>705887</xdr:colOff>
      <xdr:row>26</xdr:row>
      <xdr:rowOff>177802</xdr:rowOff>
    </xdr:from>
    <xdr:to>
      <xdr:col>3</xdr:col>
      <xdr:colOff>35963</xdr:colOff>
      <xdr:row>34</xdr:row>
      <xdr:rowOff>176921</xdr:rowOff>
    </xdr:to>
    <xdr:sp macro="" textlink="">
      <xdr:nvSpPr>
        <xdr:cNvPr id="135" name="Flecha: pentágono 134">
          <a:extLst>
            <a:ext uri="{FF2B5EF4-FFF2-40B4-BE49-F238E27FC236}">
              <a16:creationId xmlns:a16="http://schemas.microsoft.com/office/drawing/2014/main" id="{6440CA93-14FF-3034-6DBF-537BAB90E659}"/>
            </a:ext>
          </a:extLst>
        </xdr:cNvPr>
        <xdr:cNvSpPr/>
      </xdr:nvSpPr>
      <xdr:spPr>
        <a:xfrm rot="10800000">
          <a:off x="705887" y="5130802"/>
          <a:ext cx="1711326" cy="1523119"/>
        </a:xfrm>
        <a:prstGeom prst="homePlate">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250805</xdr:colOff>
      <xdr:row>26</xdr:row>
      <xdr:rowOff>177801</xdr:rowOff>
    </xdr:from>
    <xdr:to>
      <xdr:col>6</xdr:col>
      <xdr:colOff>147090</xdr:colOff>
      <xdr:row>34</xdr:row>
      <xdr:rowOff>176921</xdr:rowOff>
    </xdr:to>
    <xdr:sp macro="" textlink="">
      <xdr:nvSpPr>
        <xdr:cNvPr id="136" name="Flecha: cheurón 135">
          <a:extLst>
            <a:ext uri="{FF2B5EF4-FFF2-40B4-BE49-F238E27FC236}">
              <a16:creationId xmlns:a16="http://schemas.microsoft.com/office/drawing/2014/main" id="{1387C86F-0CBE-FC46-3042-C41EF70DD182}"/>
            </a:ext>
          </a:extLst>
        </xdr:cNvPr>
        <xdr:cNvSpPr/>
      </xdr:nvSpPr>
      <xdr:spPr>
        <a:xfrm rot="10800000">
          <a:off x="3425805" y="5130801"/>
          <a:ext cx="1483785" cy="1523120"/>
        </a:xfrm>
        <a:prstGeom prst="chevron">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35959</xdr:colOff>
      <xdr:row>26</xdr:row>
      <xdr:rowOff>42930</xdr:rowOff>
    </xdr:from>
    <xdr:to>
      <xdr:col>5</xdr:col>
      <xdr:colOff>170367</xdr:colOff>
      <xdr:row>35</xdr:row>
      <xdr:rowOff>188590</xdr:rowOff>
    </xdr:to>
    <xdr:sp macro="" textlink="">
      <xdr:nvSpPr>
        <xdr:cNvPr id="137" name="CuadroTexto 14">
          <a:extLst>
            <a:ext uri="{FF2B5EF4-FFF2-40B4-BE49-F238E27FC236}">
              <a16:creationId xmlns:a16="http://schemas.microsoft.com/office/drawing/2014/main" id="{0A06BB63-2082-4D3D-D635-19D89698A1AD}"/>
            </a:ext>
          </a:extLst>
        </xdr:cNvPr>
        <xdr:cNvSpPr txBox="1"/>
      </xdr:nvSpPr>
      <xdr:spPr>
        <a:xfrm>
          <a:off x="2417209" y="4995930"/>
          <a:ext cx="1721908" cy="1860160"/>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chemeClr val="accent6">
                <a:lumMod val="60000"/>
                <a:lumOff val="40000"/>
              </a:schemeClr>
            </a:solidFill>
          </a:endParaRPr>
        </a:p>
        <a:p>
          <a:pPr algn="ctr"/>
          <a:r>
            <a:rPr lang="es-ES" b="1">
              <a:solidFill>
                <a:schemeClr val="accent6">
                  <a:lumMod val="60000"/>
                  <a:lumOff val="40000"/>
                </a:schemeClr>
              </a:solidFill>
            </a:rPr>
            <a:t>Plan de Trabajo Anual en Seguridad y Salud en el Trabajo</a:t>
          </a:r>
          <a:endParaRPr lang="es-CO" b="1">
            <a:solidFill>
              <a:schemeClr val="accent6">
                <a:lumMod val="60000"/>
                <a:lumOff val="40000"/>
              </a:schemeClr>
            </a:solidFill>
          </a:endParaRPr>
        </a:p>
      </xdr:txBody>
    </xdr:sp>
    <xdr:clientData/>
  </xdr:twoCellAnchor>
  <xdr:twoCellAnchor>
    <xdr:from>
      <xdr:col>1</xdr:col>
      <xdr:colOff>520680</xdr:colOff>
      <xdr:row>28</xdr:row>
      <xdr:rowOff>111111</xdr:rowOff>
    </xdr:from>
    <xdr:to>
      <xdr:col>3</xdr:col>
      <xdr:colOff>35963</xdr:colOff>
      <xdr:row>33</xdr:row>
      <xdr:rowOff>42525</xdr:rowOff>
    </xdr:to>
    <xdr:sp macro="" textlink="">
      <xdr:nvSpPr>
        <xdr:cNvPr id="138" name="CuadroTexto 15">
          <a:extLst>
            <a:ext uri="{FF2B5EF4-FFF2-40B4-BE49-F238E27FC236}">
              <a16:creationId xmlns:a16="http://schemas.microsoft.com/office/drawing/2014/main" id="{EC892EA7-8AC7-B15F-77CA-C87021E43767}"/>
            </a:ext>
          </a:extLst>
        </xdr:cNvPr>
        <xdr:cNvSpPr txBox="1"/>
      </xdr:nvSpPr>
      <xdr:spPr>
        <a:xfrm>
          <a:off x="1314430" y="5445111"/>
          <a:ext cx="1102783" cy="8839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04</a:t>
          </a:r>
        </a:p>
      </xdr:txBody>
    </xdr:sp>
    <xdr:clientData/>
  </xdr:twoCellAnchor>
  <xdr:twoCellAnchor>
    <xdr:from>
      <xdr:col>5</xdr:col>
      <xdr:colOff>659320</xdr:colOff>
      <xdr:row>27</xdr:row>
      <xdr:rowOff>6737</xdr:rowOff>
    </xdr:from>
    <xdr:to>
      <xdr:col>8</xdr:col>
      <xdr:colOff>6330</xdr:colOff>
      <xdr:row>35</xdr:row>
      <xdr:rowOff>5856</xdr:rowOff>
    </xdr:to>
    <xdr:sp macro="" textlink="">
      <xdr:nvSpPr>
        <xdr:cNvPr id="139" name="Flecha: pentágono 138">
          <a:extLst>
            <a:ext uri="{FF2B5EF4-FFF2-40B4-BE49-F238E27FC236}">
              <a16:creationId xmlns:a16="http://schemas.microsoft.com/office/drawing/2014/main" id="{8B6D56EE-F0EF-32C1-2BBD-740DE28FD462}"/>
            </a:ext>
          </a:extLst>
        </xdr:cNvPr>
        <xdr:cNvSpPr/>
      </xdr:nvSpPr>
      <xdr:spPr>
        <a:xfrm rot="10800000">
          <a:off x="4628070" y="5150237"/>
          <a:ext cx="1728260" cy="1523119"/>
        </a:xfrm>
        <a:prstGeom prst="homePlate">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9</xdr:col>
      <xdr:colOff>210588</xdr:colOff>
      <xdr:row>26</xdr:row>
      <xdr:rowOff>177801</xdr:rowOff>
    </xdr:from>
    <xdr:to>
      <xdr:col>11</xdr:col>
      <xdr:colOff>106873</xdr:colOff>
      <xdr:row>34</xdr:row>
      <xdr:rowOff>176921</xdr:rowOff>
    </xdr:to>
    <xdr:sp macro="" textlink="">
      <xdr:nvSpPr>
        <xdr:cNvPr id="140" name="Flecha: cheurón 139">
          <a:extLst>
            <a:ext uri="{FF2B5EF4-FFF2-40B4-BE49-F238E27FC236}">
              <a16:creationId xmlns:a16="http://schemas.microsoft.com/office/drawing/2014/main" id="{313C1BA8-6310-49FB-C0EA-B275CE7FCDCE}"/>
            </a:ext>
          </a:extLst>
        </xdr:cNvPr>
        <xdr:cNvSpPr/>
      </xdr:nvSpPr>
      <xdr:spPr>
        <a:xfrm rot="10800000">
          <a:off x="7354338" y="5130801"/>
          <a:ext cx="1483785" cy="1523120"/>
        </a:xfrm>
        <a:prstGeom prst="chevron">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8</xdr:col>
      <xdr:colOff>6330</xdr:colOff>
      <xdr:row>26</xdr:row>
      <xdr:rowOff>177800</xdr:rowOff>
    </xdr:from>
    <xdr:to>
      <xdr:col>10</xdr:col>
      <xdr:colOff>130155</xdr:colOff>
      <xdr:row>38</xdr:row>
      <xdr:rowOff>39541</xdr:rowOff>
    </xdr:to>
    <xdr:sp macro="" textlink="">
      <xdr:nvSpPr>
        <xdr:cNvPr id="141" name="CuadroTexto 18">
          <a:extLst>
            <a:ext uri="{FF2B5EF4-FFF2-40B4-BE49-F238E27FC236}">
              <a16:creationId xmlns:a16="http://schemas.microsoft.com/office/drawing/2014/main" id="{F5136D51-7BD1-80D6-EC8C-BD7D87AD8440}"/>
            </a:ext>
          </a:extLst>
        </xdr:cNvPr>
        <xdr:cNvSpPr txBox="1"/>
      </xdr:nvSpPr>
      <xdr:spPr>
        <a:xfrm>
          <a:off x="6356330" y="5130800"/>
          <a:ext cx="1711325" cy="2147741"/>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chemeClr val="accent6">
                <a:lumMod val="60000"/>
                <a:lumOff val="40000"/>
              </a:schemeClr>
            </a:solidFill>
          </a:endParaRPr>
        </a:p>
        <a:p>
          <a:pPr algn="ctr"/>
          <a:r>
            <a:rPr lang="es-CO" b="1">
              <a:solidFill>
                <a:schemeClr val="accent6">
                  <a:lumMod val="60000"/>
                  <a:lumOff val="40000"/>
                </a:schemeClr>
              </a:solidFill>
            </a:rPr>
            <a:t>Plan de Incentivos Institucionales</a:t>
          </a:r>
        </a:p>
        <a:p>
          <a:pPr algn="ctr"/>
          <a:endParaRPr lang="es-CO" b="1">
            <a:solidFill>
              <a:srgbClr val="FF0000"/>
            </a:solidFill>
          </a:endParaRPr>
        </a:p>
        <a:p>
          <a:pPr algn="ctr"/>
          <a:endParaRPr lang="es-CO"/>
        </a:p>
        <a:p>
          <a:pPr algn="ctr"/>
          <a:endParaRPr lang="es-CO"/>
        </a:p>
      </xdr:txBody>
    </xdr:sp>
    <xdr:clientData/>
  </xdr:twoCellAnchor>
  <xdr:twoCellAnchor>
    <xdr:from>
      <xdr:col>6</xdr:col>
      <xdr:colOff>480463</xdr:colOff>
      <xdr:row>28</xdr:row>
      <xdr:rowOff>111111</xdr:rowOff>
    </xdr:from>
    <xdr:to>
      <xdr:col>8</xdr:col>
      <xdr:colOff>6330</xdr:colOff>
      <xdr:row>33</xdr:row>
      <xdr:rowOff>42525</xdr:rowOff>
    </xdr:to>
    <xdr:sp macro="" textlink="">
      <xdr:nvSpPr>
        <xdr:cNvPr id="142" name="CuadroTexto 19">
          <a:extLst>
            <a:ext uri="{FF2B5EF4-FFF2-40B4-BE49-F238E27FC236}">
              <a16:creationId xmlns:a16="http://schemas.microsoft.com/office/drawing/2014/main" id="{667C364B-FA4C-907D-0766-47B2571DA288}"/>
            </a:ext>
          </a:extLst>
        </xdr:cNvPr>
        <xdr:cNvSpPr txBox="1"/>
      </xdr:nvSpPr>
      <xdr:spPr>
        <a:xfrm>
          <a:off x="5242963" y="5445111"/>
          <a:ext cx="1113367" cy="8839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05</a:t>
          </a:r>
        </a:p>
      </xdr:txBody>
    </xdr:sp>
    <xdr:clientData/>
  </xdr:twoCellAnchor>
  <xdr:twoCellAnchor>
    <xdr:from>
      <xdr:col>0</xdr:col>
      <xdr:colOff>705887</xdr:colOff>
      <xdr:row>35</xdr:row>
      <xdr:rowOff>187327</xdr:rowOff>
    </xdr:from>
    <xdr:to>
      <xdr:col>3</xdr:col>
      <xdr:colOff>35963</xdr:colOff>
      <xdr:row>43</xdr:row>
      <xdr:rowOff>186446</xdr:rowOff>
    </xdr:to>
    <xdr:sp macro="" textlink="">
      <xdr:nvSpPr>
        <xdr:cNvPr id="143" name="Flecha: pentágono 142">
          <a:extLst>
            <a:ext uri="{FF2B5EF4-FFF2-40B4-BE49-F238E27FC236}">
              <a16:creationId xmlns:a16="http://schemas.microsoft.com/office/drawing/2014/main" id="{7CC70FC1-418C-14F3-5173-B9A1F26468AA}"/>
            </a:ext>
          </a:extLst>
        </xdr:cNvPr>
        <xdr:cNvSpPr/>
      </xdr:nvSpPr>
      <xdr:spPr>
        <a:xfrm rot="10800000">
          <a:off x="705887" y="6854827"/>
          <a:ext cx="1711326" cy="1523119"/>
        </a:xfrm>
        <a:prstGeom prst="homePlate">
          <a:avLst/>
        </a:prstGeom>
        <a:solidFill>
          <a:srgbClr val="2C6B8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250805</xdr:colOff>
      <xdr:row>35</xdr:row>
      <xdr:rowOff>187326</xdr:rowOff>
    </xdr:from>
    <xdr:to>
      <xdr:col>6</xdr:col>
      <xdr:colOff>147090</xdr:colOff>
      <xdr:row>43</xdr:row>
      <xdr:rowOff>186446</xdr:rowOff>
    </xdr:to>
    <xdr:sp macro="" textlink="">
      <xdr:nvSpPr>
        <xdr:cNvPr id="144" name="Flecha: cheurón 143">
          <a:extLst>
            <a:ext uri="{FF2B5EF4-FFF2-40B4-BE49-F238E27FC236}">
              <a16:creationId xmlns:a16="http://schemas.microsoft.com/office/drawing/2014/main" id="{A38858FC-DB37-BC5E-52A1-7167FDBAA617}"/>
            </a:ext>
          </a:extLst>
        </xdr:cNvPr>
        <xdr:cNvSpPr/>
      </xdr:nvSpPr>
      <xdr:spPr>
        <a:xfrm rot="10800000">
          <a:off x="3425805" y="6854826"/>
          <a:ext cx="1483785" cy="1523120"/>
        </a:xfrm>
        <a:prstGeom prst="chevron">
          <a:avLst/>
        </a:prstGeom>
        <a:solidFill>
          <a:srgbClr val="2C6B81"/>
        </a:solidFill>
        <a:ln>
          <a:solidFill>
            <a:srgbClr val="2C6B8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35963</xdr:colOff>
      <xdr:row>35</xdr:row>
      <xdr:rowOff>187325</xdr:rowOff>
    </xdr:from>
    <xdr:to>
      <xdr:col>5</xdr:col>
      <xdr:colOff>170371</xdr:colOff>
      <xdr:row>47</xdr:row>
      <xdr:rowOff>0</xdr:rowOff>
    </xdr:to>
    <xdr:sp macro="" textlink="">
      <xdr:nvSpPr>
        <xdr:cNvPr id="145" name="CuadroTexto 22">
          <a:extLst>
            <a:ext uri="{FF2B5EF4-FFF2-40B4-BE49-F238E27FC236}">
              <a16:creationId xmlns:a16="http://schemas.microsoft.com/office/drawing/2014/main" id="{1E135526-48F2-7E68-32C1-C83C9D6EDD28}"/>
            </a:ext>
          </a:extLst>
        </xdr:cNvPr>
        <xdr:cNvSpPr txBox="1"/>
      </xdr:nvSpPr>
      <xdr:spPr>
        <a:xfrm>
          <a:off x="2417213" y="6854825"/>
          <a:ext cx="1721908" cy="2435324"/>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a:p>
          <a:pPr algn="ctr"/>
          <a:r>
            <a:rPr lang="es-CO" b="1">
              <a:solidFill>
                <a:srgbClr val="2C6B81"/>
              </a:solidFill>
            </a:rPr>
            <a:t>Plan Anticorrupción y de Atención al Ciudadano</a:t>
          </a:r>
        </a:p>
        <a:p>
          <a:pPr algn="ctr"/>
          <a:endParaRPr lang="es-CO" b="1">
            <a:solidFill>
              <a:srgbClr val="FF0000"/>
            </a:solidFill>
          </a:endParaRPr>
        </a:p>
        <a:p>
          <a:pPr algn="ctr"/>
          <a:endParaRPr lang="es-CO"/>
        </a:p>
        <a:p>
          <a:pPr algn="ctr"/>
          <a:endParaRPr lang="es-CO"/>
        </a:p>
      </xdr:txBody>
    </xdr:sp>
    <xdr:clientData/>
  </xdr:twoCellAnchor>
  <xdr:twoCellAnchor>
    <xdr:from>
      <xdr:col>1</xdr:col>
      <xdr:colOff>520680</xdr:colOff>
      <xdr:row>37</xdr:row>
      <xdr:rowOff>120636</xdr:rowOff>
    </xdr:from>
    <xdr:to>
      <xdr:col>3</xdr:col>
      <xdr:colOff>35963</xdr:colOff>
      <xdr:row>42</xdr:row>
      <xdr:rowOff>52050</xdr:rowOff>
    </xdr:to>
    <xdr:sp macro="" textlink="">
      <xdr:nvSpPr>
        <xdr:cNvPr id="146" name="CuadroTexto 23">
          <a:extLst>
            <a:ext uri="{FF2B5EF4-FFF2-40B4-BE49-F238E27FC236}">
              <a16:creationId xmlns:a16="http://schemas.microsoft.com/office/drawing/2014/main" id="{2008B7E5-0A07-D6F9-AF89-754FFF298AF3}"/>
            </a:ext>
          </a:extLst>
        </xdr:cNvPr>
        <xdr:cNvSpPr txBox="1"/>
      </xdr:nvSpPr>
      <xdr:spPr>
        <a:xfrm>
          <a:off x="1314430" y="7169136"/>
          <a:ext cx="1102783" cy="8839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07</a:t>
          </a:r>
        </a:p>
      </xdr:txBody>
    </xdr:sp>
    <xdr:clientData/>
  </xdr:twoCellAnchor>
  <xdr:twoCellAnchor>
    <xdr:from>
      <xdr:col>5</xdr:col>
      <xdr:colOff>659320</xdr:colOff>
      <xdr:row>36</xdr:row>
      <xdr:rowOff>16262</xdr:rowOff>
    </xdr:from>
    <xdr:to>
      <xdr:col>8</xdr:col>
      <xdr:colOff>6330</xdr:colOff>
      <xdr:row>44</xdr:row>
      <xdr:rowOff>15381</xdr:rowOff>
    </xdr:to>
    <xdr:sp macro="" textlink="">
      <xdr:nvSpPr>
        <xdr:cNvPr id="147" name="Flecha: pentágono 146">
          <a:extLst>
            <a:ext uri="{FF2B5EF4-FFF2-40B4-BE49-F238E27FC236}">
              <a16:creationId xmlns:a16="http://schemas.microsoft.com/office/drawing/2014/main" id="{01CACCF1-CB0A-DEC3-F337-47DC2E844392}"/>
            </a:ext>
          </a:extLst>
        </xdr:cNvPr>
        <xdr:cNvSpPr/>
      </xdr:nvSpPr>
      <xdr:spPr>
        <a:xfrm rot="10800000">
          <a:off x="4628070" y="6874262"/>
          <a:ext cx="1728260" cy="1523119"/>
        </a:xfrm>
        <a:prstGeom prst="homePlate">
          <a:avLst/>
        </a:prstGeom>
        <a:solidFill>
          <a:srgbClr val="2C6B81"/>
        </a:solidFill>
        <a:ln>
          <a:solidFill>
            <a:srgbClr val="2C6B8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9</xdr:col>
      <xdr:colOff>210588</xdr:colOff>
      <xdr:row>35</xdr:row>
      <xdr:rowOff>187326</xdr:rowOff>
    </xdr:from>
    <xdr:to>
      <xdr:col>11</xdr:col>
      <xdr:colOff>106873</xdr:colOff>
      <xdr:row>43</xdr:row>
      <xdr:rowOff>186446</xdr:rowOff>
    </xdr:to>
    <xdr:sp macro="" textlink="">
      <xdr:nvSpPr>
        <xdr:cNvPr id="148" name="Flecha: cheurón 147">
          <a:extLst>
            <a:ext uri="{FF2B5EF4-FFF2-40B4-BE49-F238E27FC236}">
              <a16:creationId xmlns:a16="http://schemas.microsoft.com/office/drawing/2014/main" id="{12211BD9-7BEC-9807-8C83-D74082283AB0}"/>
            </a:ext>
          </a:extLst>
        </xdr:cNvPr>
        <xdr:cNvSpPr/>
      </xdr:nvSpPr>
      <xdr:spPr>
        <a:xfrm rot="10800000">
          <a:off x="7354338" y="6854826"/>
          <a:ext cx="1483785" cy="1523120"/>
        </a:xfrm>
        <a:prstGeom prst="chevron">
          <a:avLst/>
        </a:prstGeom>
        <a:solidFill>
          <a:srgbClr val="2C6B81"/>
        </a:solidFill>
        <a:ln>
          <a:solidFill>
            <a:srgbClr val="2C6B8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8</xdr:col>
      <xdr:colOff>6330</xdr:colOff>
      <xdr:row>35</xdr:row>
      <xdr:rowOff>187325</xdr:rowOff>
    </xdr:from>
    <xdr:to>
      <xdr:col>10</xdr:col>
      <xdr:colOff>130155</xdr:colOff>
      <xdr:row>45</xdr:row>
      <xdr:rowOff>131901</xdr:rowOff>
    </xdr:to>
    <xdr:sp macro="" textlink="">
      <xdr:nvSpPr>
        <xdr:cNvPr id="149" name="CuadroTexto 26">
          <a:extLst>
            <a:ext uri="{FF2B5EF4-FFF2-40B4-BE49-F238E27FC236}">
              <a16:creationId xmlns:a16="http://schemas.microsoft.com/office/drawing/2014/main" id="{AF6A8ACE-8480-02B6-7048-67BEB85C101D}"/>
            </a:ext>
          </a:extLst>
        </xdr:cNvPr>
        <xdr:cNvSpPr txBox="1"/>
      </xdr:nvSpPr>
      <xdr:spPr>
        <a:xfrm>
          <a:off x="6356330" y="6854825"/>
          <a:ext cx="1711325" cy="1849576"/>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b="1">
            <a:solidFill>
              <a:srgbClr val="2C6B81"/>
            </a:solidFill>
          </a:endParaRPr>
        </a:p>
        <a:p>
          <a:pPr algn="ctr"/>
          <a:r>
            <a:rPr lang="es-CO" b="1">
              <a:solidFill>
                <a:srgbClr val="2C6B81"/>
              </a:solidFill>
            </a:rPr>
            <a:t>PETI – Plan Estratégico de Tecnologías de la Información</a:t>
          </a:r>
        </a:p>
        <a:p>
          <a:pPr algn="ctr"/>
          <a:endParaRPr lang="es-CO"/>
        </a:p>
      </xdr:txBody>
    </xdr:sp>
    <xdr:clientData/>
  </xdr:twoCellAnchor>
  <xdr:twoCellAnchor>
    <xdr:from>
      <xdr:col>6</xdr:col>
      <xdr:colOff>480463</xdr:colOff>
      <xdr:row>37</xdr:row>
      <xdr:rowOff>120636</xdr:rowOff>
    </xdr:from>
    <xdr:to>
      <xdr:col>8</xdr:col>
      <xdr:colOff>6330</xdr:colOff>
      <xdr:row>42</xdr:row>
      <xdr:rowOff>52050</xdr:rowOff>
    </xdr:to>
    <xdr:sp macro="" textlink="">
      <xdr:nvSpPr>
        <xdr:cNvPr id="150" name="CuadroTexto 27">
          <a:extLst>
            <a:ext uri="{FF2B5EF4-FFF2-40B4-BE49-F238E27FC236}">
              <a16:creationId xmlns:a16="http://schemas.microsoft.com/office/drawing/2014/main" id="{D8108DA0-8153-1779-C9BC-5FFA810311B5}"/>
            </a:ext>
          </a:extLst>
        </xdr:cNvPr>
        <xdr:cNvSpPr txBox="1"/>
      </xdr:nvSpPr>
      <xdr:spPr>
        <a:xfrm>
          <a:off x="5242963" y="7169136"/>
          <a:ext cx="1113367" cy="8839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08</a:t>
          </a:r>
        </a:p>
      </xdr:txBody>
    </xdr:sp>
    <xdr:clientData/>
  </xdr:twoCellAnchor>
  <xdr:twoCellAnchor>
    <xdr:from>
      <xdr:col>10</xdr:col>
      <xdr:colOff>568939</xdr:colOff>
      <xdr:row>17</xdr:row>
      <xdr:rowOff>168912</xdr:rowOff>
    </xdr:from>
    <xdr:to>
      <xdr:col>12</xdr:col>
      <xdr:colOff>703348</xdr:colOff>
      <xdr:row>25</xdr:row>
      <xdr:rowOff>168031</xdr:rowOff>
    </xdr:to>
    <xdr:sp macro="" textlink="">
      <xdr:nvSpPr>
        <xdr:cNvPr id="151" name="Flecha: pentágono 150">
          <a:extLst>
            <a:ext uri="{FF2B5EF4-FFF2-40B4-BE49-F238E27FC236}">
              <a16:creationId xmlns:a16="http://schemas.microsoft.com/office/drawing/2014/main" id="{09E07B52-076E-0514-96C2-F2569CB7CA8B}"/>
            </a:ext>
          </a:extLst>
        </xdr:cNvPr>
        <xdr:cNvSpPr/>
      </xdr:nvSpPr>
      <xdr:spPr>
        <a:xfrm rot="10800000">
          <a:off x="8506439" y="3407412"/>
          <a:ext cx="1721909" cy="1523119"/>
        </a:xfrm>
        <a:prstGeom prst="homePlate">
          <a:avLst/>
        </a:prstGeom>
        <a:solidFill>
          <a:srgbClr val="006C65"/>
        </a:solidFill>
        <a:ln>
          <a:solidFill>
            <a:srgbClr val="006C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703348</xdr:colOff>
      <xdr:row>17</xdr:row>
      <xdr:rowOff>168910</xdr:rowOff>
    </xdr:from>
    <xdr:to>
      <xdr:col>16383</xdr:col>
      <xdr:colOff>31749</xdr:colOff>
      <xdr:row>26</xdr:row>
      <xdr:rowOff>16404</xdr:rowOff>
    </xdr:to>
    <xdr:sp macro="" textlink="">
      <xdr:nvSpPr>
        <xdr:cNvPr id="152" name="CuadroTexto 2">
          <a:extLst>
            <a:ext uri="{FF2B5EF4-FFF2-40B4-BE49-F238E27FC236}">
              <a16:creationId xmlns:a16="http://schemas.microsoft.com/office/drawing/2014/main" id="{020993A8-7A53-C8FF-6321-4BE84C66427D}"/>
            </a:ext>
          </a:extLst>
        </xdr:cNvPr>
        <xdr:cNvSpPr txBox="1"/>
      </xdr:nvSpPr>
      <xdr:spPr>
        <a:xfrm>
          <a:off x="10228348" y="3407410"/>
          <a:ext cx="1709651" cy="1561994"/>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a:p>
          <a:pPr algn="ctr"/>
          <a:r>
            <a:rPr lang="es-CO" b="1">
              <a:solidFill>
                <a:srgbClr val="006C65"/>
              </a:solidFill>
            </a:rPr>
            <a:t>PETH - Plan Estratégico de Talento Humano</a:t>
          </a:r>
        </a:p>
      </xdr:txBody>
    </xdr:sp>
    <xdr:clientData/>
  </xdr:twoCellAnchor>
  <xdr:twoCellAnchor>
    <xdr:from>
      <xdr:col>11</xdr:col>
      <xdr:colOff>383731</xdr:colOff>
      <xdr:row>19</xdr:row>
      <xdr:rowOff>102221</xdr:rowOff>
    </xdr:from>
    <xdr:to>
      <xdr:col>12</xdr:col>
      <xdr:colOff>703348</xdr:colOff>
      <xdr:row>24</xdr:row>
      <xdr:rowOff>33635</xdr:rowOff>
    </xdr:to>
    <xdr:sp macro="" textlink="">
      <xdr:nvSpPr>
        <xdr:cNvPr id="153" name="CuadroTexto 5">
          <a:extLst>
            <a:ext uri="{FF2B5EF4-FFF2-40B4-BE49-F238E27FC236}">
              <a16:creationId xmlns:a16="http://schemas.microsoft.com/office/drawing/2014/main" id="{C4E4DFBA-FEA8-4B68-877F-53686F0DF9D5}"/>
            </a:ext>
          </a:extLst>
        </xdr:cNvPr>
        <xdr:cNvSpPr txBox="1"/>
      </xdr:nvSpPr>
      <xdr:spPr>
        <a:xfrm>
          <a:off x="9114981" y="3721721"/>
          <a:ext cx="1113367" cy="8839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03</a:t>
          </a:r>
        </a:p>
      </xdr:txBody>
    </xdr:sp>
    <xdr:clientData/>
  </xdr:twoCellAnchor>
  <xdr:twoCellAnchor>
    <xdr:from>
      <xdr:col>10</xdr:col>
      <xdr:colOff>597514</xdr:colOff>
      <xdr:row>26</xdr:row>
      <xdr:rowOff>187962</xdr:rowOff>
    </xdr:from>
    <xdr:to>
      <xdr:col>12</xdr:col>
      <xdr:colOff>731923</xdr:colOff>
      <xdr:row>34</xdr:row>
      <xdr:rowOff>187081</xdr:rowOff>
    </xdr:to>
    <xdr:sp macro="" textlink="">
      <xdr:nvSpPr>
        <xdr:cNvPr id="154" name="Flecha: pentágono 153">
          <a:extLst>
            <a:ext uri="{FF2B5EF4-FFF2-40B4-BE49-F238E27FC236}">
              <a16:creationId xmlns:a16="http://schemas.microsoft.com/office/drawing/2014/main" id="{9ACA9B69-3E18-05B6-473B-03ADF67DCC51}"/>
            </a:ext>
          </a:extLst>
        </xdr:cNvPr>
        <xdr:cNvSpPr/>
      </xdr:nvSpPr>
      <xdr:spPr>
        <a:xfrm rot="10800000">
          <a:off x="8535014" y="5140962"/>
          <a:ext cx="1721909" cy="1523119"/>
        </a:xfrm>
        <a:prstGeom prst="homePlate">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731923</xdr:colOff>
      <xdr:row>26</xdr:row>
      <xdr:rowOff>187960</xdr:rowOff>
    </xdr:from>
    <xdr:to>
      <xdr:col>16383</xdr:col>
      <xdr:colOff>52915</xdr:colOff>
      <xdr:row>38</xdr:row>
      <xdr:rowOff>49701</xdr:rowOff>
    </xdr:to>
    <xdr:sp macro="" textlink="">
      <xdr:nvSpPr>
        <xdr:cNvPr id="155" name="CuadroTexto 29">
          <a:extLst>
            <a:ext uri="{FF2B5EF4-FFF2-40B4-BE49-F238E27FC236}">
              <a16:creationId xmlns:a16="http://schemas.microsoft.com/office/drawing/2014/main" id="{723DD611-6799-5F57-50BA-A4CE4AA29762}"/>
            </a:ext>
          </a:extLst>
        </xdr:cNvPr>
        <xdr:cNvSpPr txBox="1"/>
      </xdr:nvSpPr>
      <xdr:spPr>
        <a:xfrm>
          <a:off x="10256923" y="5140960"/>
          <a:ext cx="1702242" cy="2147741"/>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a:p>
          <a:pPr algn="ctr"/>
          <a:r>
            <a:rPr lang="es-CO" b="1">
              <a:solidFill>
                <a:schemeClr val="accent6">
                  <a:lumMod val="60000"/>
                  <a:lumOff val="40000"/>
                </a:schemeClr>
              </a:solidFill>
            </a:rPr>
            <a:t>Plan Institucional de Capacitación</a:t>
          </a:r>
        </a:p>
        <a:p>
          <a:pPr algn="ctr"/>
          <a:endParaRPr lang="es-CO" b="1">
            <a:solidFill>
              <a:srgbClr val="FF0000"/>
            </a:solidFill>
          </a:endParaRPr>
        </a:p>
        <a:p>
          <a:pPr algn="ctr"/>
          <a:endParaRPr lang="es-CO"/>
        </a:p>
        <a:p>
          <a:pPr algn="ctr"/>
          <a:endParaRPr lang="es-CO"/>
        </a:p>
      </xdr:txBody>
    </xdr:sp>
    <xdr:clientData/>
  </xdr:twoCellAnchor>
  <xdr:twoCellAnchor>
    <xdr:from>
      <xdr:col>11</xdr:col>
      <xdr:colOff>405956</xdr:colOff>
      <xdr:row>28</xdr:row>
      <xdr:rowOff>121271</xdr:rowOff>
    </xdr:from>
    <xdr:to>
      <xdr:col>12</xdr:col>
      <xdr:colOff>731923</xdr:colOff>
      <xdr:row>33</xdr:row>
      <xdr:rowOff>52685</xdr:rowOff>
    </xdr:to>
    <xdr:sp macro="" textlink="">
      <xdr:nvSpPr>
        <xdr:cNvPr id="156" name="CuadroTexto 30">
          <a:extLst>
            <a:ext uri="{FF2B5EF4-FFF2-40B4-BE49-F238E27FC236}">
              <a16:creationId xmlns:a16="http://schemas.microsoft.com/office/drawing/2014/main" id="{8616B4CE-9D37-DFD6-2750-02C76F39AEC0}"/>
            </a:ext>
          </a:extLst>
        </xdr:cNvPr>
        <xdr:cNvSpPr txBox="1"/>
      </xdr:nvSpPr>
      <xdr:spPr>
        <a:xfrm>
          <a:off x="9137206" y="5455271"/>
          <a:ext cx="1119717" cy="8839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06</a:t>
          </a:r>
        </a:p>
      </xdr:txBody>
    </xdr:sp>
    <xdr:clientData/>
  </xdr:twoCellAnchor>
  <xdr:twoCellAnchor>
    <xdr:from>
      <xdr:col>10</xdr:col>
      <xdr:colOff>597514</xdr:colOff>
      <xdr:row>36</xdr:row>
      <xdr:rowOff>6987</xdr:rowOff>
    </xdr:from>
    <xdr:to>
      <xdr:col>12</xdr:col>
      <xdr:colOff>731923</xdr:colOff>
      <xdr:row>44</xdr:row>
      <xdr:rowOff>6106</xdr:rowOff>
    </xdr:to>
    <xdr:sp macro="" textlink="">
      <xdr:nvSpPr>
        <xdr:cNvPr id="157" name="Flecha: pentágono 156">
          <a:extLst>
            <a:ext uri="{FF2B5EF4-FFF2-40B4-BE49-F238E27FC236}">
              <a16:creationId xmlns:a16="http://schemas.microsoft.com/office/drawing/2014/main" id="{3F50C341-C1CB-1511-1A23-C49A505459CA}"/>
            </a:ext>
          </a:extLst>
        </xdr:cNvPr>
        <xdr:cNvSpPr/>
      </xdr:nvSpPr>
      <xdr:spPr>
        <a:xfrm rot="10800000">
          <a:off x="8535014" y="6864987"/>
          <a:ext cx="1721909" cy="1523119"/>
        </a:xfrm>
        <a:prstGeom prst="homePlate">
          <a:avLst/>
        </a:prstGeom>
        <a:solidFill>
          <a:srgbClr val="2C6B8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731923</xdr:colOff>
      <xdr:row>36</xdr:row>
      <xdr:rowOff>6985</xdr:rowOff>
    </xdr:from>
    <xdr:to>
      <xdr:col>16383</xdr:col>
      <xdr:colOff>52915</xdr:colOff>
      <xdr:row>47</xdr:row>
      <xdr:rowOff>0</xdr:rowOff>
    </xdr:to>
    <xdr:sp macro="" textlink="">
      <xdr:nvSpPr>
        <xdr:cNvPr id="158" name="CuadroTexto 32">
          <a:extLst>
            <a:ext uri="{FF2B5EF4-FFF2-40B4-BE49-F238E27FC236}">
              <a16:creationId xmlns:a16="http://schemas.microsoft.com/office/drawing/2014/main" id="{5B133165-0865-77F3-529B-11F412EFC6EC}"/>
            </a:ext>
          </a:extLst>
        </xdr:cNvPr>
        <xdr:cNvSpPr txBox="1"/>
      </xdr:nvSpPr>
      <xdr:spPr>
        <a:xfrm>
          <a:off x="10256923" y="6864985"/>
          <a:ext cx="1702242" cy="2147741"/>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a:p>
          <a:pPr algn="ctr"/>
          <a:r>
            <a:rPr lang="es-CO" b="1">
              <a:solidFill>
                <a:srgbClr val="2C6B81"/>
              </a:solidFill>
            </a:rPr>
            <a:t>Plan de Mejoramiento - CGR</a:t>
          </a:r>
        </a:p>
        <a:p>
          <a:pPr algn="ctr"/>
          <a:endParaRPr lang="es-CO" b="1">
            <a:solidFill>
              <a:srgbClr val="FF0000"/>
            </a:solidFill>
          </a:endParaRPr>
        </a:p>
        <a:p>
          <a:pPr algn="ctr"/>
          <a:endParaRPr lang="es-CO"/>
        </a:p>
        <a:p>
          <a:pPr algn="ctr"/>
          <a:endParaRPr lang="es-CO"/>
        </a:p>
      </xdr:txBody>
    </xdr:sp>
    <xdr:clientData/>
  </xdr:twoCellAnchor>
  <xdr:twoCellAnchor>
    <xdr:from>
      <xdr:col>11</xdr:col>
      <xdr:colOff>405956</xdr:colOff>
      <xdr:row>37</xdr:row>
      <xdr:rowOff>130796</xdr:rowOff>
    </xdr:from>
    <xdr:to>
      <xdr:col>12</xdr:col>
      <xdr:colOff>731923</xdr:colOff>
      <xdr:row>42</xdr:row>
      <xdr:rowOff>55860</xdr:rowOff>
    </xdr:to>
    <xdr:sp macro="" textlink="">
      <xdr:nvSpPr>
        <xdr:cNvPr id="159" name="CuadroTexto 33">
          <a:extLst>
            <a:ext uri="{FF2B5EF4-FFF2-40B4-BE49-F238E27FC236}">
              <a16:creationId xmlns:a16="http://schemas.microsoft.com/office/drawing/2014/main" id="{2B56B5E1-A52E-2843-07EC-B06CD85A5351}"/>
            </a:ext>
          </a:extLst>
        </xdr:cNvPr>
        <xdr:cNvSpPr txBox="1"/>
      </xdr:nvSpPr>
      <xdr:spPr>
        <a:xfrm>
          <a:off x="9137206" y="7179296"/>
          <a:ext cx="1119717" cy="87756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09</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268111</xdr:colOff>
      <xdr:row>0</xdr:row>
      <xdr:rowOff>192515</xdr:rowOff>
    </xdr:from>
    <xdr:to>
      <xdr:col>1</xdr:col>
      <xdr:colOff>87806</xdr:colOff>
      <xdr:row>2</xdr:row>
      <xdr:rowOff>108222</xdr:rowOff>
    </xdr:to>
    <xdr:pic>
      <xdr:nvPicPr>
        <xdr:cNvPr id="2" name="Imagen 1">
          <a:extLst>
            <a:ext uri="{FF2B5EF4-FFF2-40B4-BE49-F238E27FC236}">
              <a16:creationId xmlns:a16="http://schemas.microsoft.com/office/drawing/2014/main" id="{BC6143B2-23D5-4F5A-8EBD-C264054AFF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111" y="192515"/>
          <a:ext cx="2719528" cy="1566707"/>
        </a:xfrm>
        <a:prstGeom prst="rect">
          <a:avLst/>
        </a:prstGeom>
      </xdr:spPr>
    </xdr:pic>
    <xdr:clientData/>
  </xdr:twoCellAnchor>
  <xdr:twoCellAnchor editAs="oneCell">
    <xdr:from>
      <xdr:col>0</xdr:col>
      <xdr:colOff>1167946</xdr:colOff>
      <xdr:row>0</xdr:row>
      <xdr:rowOff>321416</xdr:rowOff>
    </xdr:from>
    <xdr:to>
      <xdr:col>1</xdr:col>
      <xdr:colOff>839147</xdr:colOff>
      <xdr:row>1</xdr:row>
      <xdr:rowOff>255648</xdr:rowOff>
    </xdr:to>
    <xdr:pic>
      <xdr:nvPicPr>
        <xdr:cNvPr id="4" name="Imagen 3">
          <a:extLst>
            <a:ext uri="{FF2B5EF4-FFF2-40B4-BE49-F238E27FC236}">
              <a16:creationId xmlns:a16="http://schemas.microsoft.com/office/drawing/2014/main" id="{6609BAD4-9899-48BD-A190-427611B486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7946" y="321416"/>
          <a:ext cx="2576326" cy="1251857"/>
        </a:xfrm>
        <a:prstGeom prst="rect">
          <a:avLst/>
        </a:prstGeom>
      </xdr:spPr>
    </xdr:pic>
    <xdr:clientData/>
  </xdr:twoCellAnchor>
  <xdr:twoCellAnchor>
    <xdr:from>
      <xdr:col>51</xdr:col>
      <xdr:colOff>755725</xdr:colOff>
      <xdr:row>0</xdr:row>
      <xdr:rowOff>208157</xdr:rowOff>
    </xdr:from>
    <xdr:to>
      <xdr:col>53</xdr:col>
      <xdr:colOff>53761</xdr:colOff>
      <xdr:row>2</xdr:row>
      <xdr:rowOff>178200</xdr:rowOff>
    </xdr:to>
    <xdr:grpSp>
      <xdr:nvGrpSpPr>
        <xdr:cNvPr id="5" name="Grupo 4">
          <a:extLst>
            <a:ext uri="{FF2B5EF4-FFF2-40B4-BE49-F238E27FC236}">
              <a16:creationId xmlns:a16="http://schemas.microsoft.com/office/drawing/2014/main" id="{28E221BE-6625-41D8-AE03-A453AF00E8E2}"/>
            </a:ext>
          </a:extLst>
        </xdr:cNvPr>
        <xdr:cNvGrpSpPr/>
      </xdr:nvGrpSpPr>
      <xdr:grpSpPr>
        <a:xfrm>
          <a:off x="81540425" y="208157"/>
          <a:ext cx="2904836" cy="1621043"/>
          <a:chOff x="18934080" y="342443"/>
          <a:chExt cx="4812293" cy="1790559"/>
        </a:xfrm>
      </xdr:grpSpPr>
      <xdr:pic>
        <xdr:nvPicPr>
          <xdr:cNvPr id="6" name="Imagen 5">
            <a:extLst>
              <a:ext uri="{FF2B5EF4-FFF2-40B4-BE49-F238E27FC236}">
                <a16:creationId xmlns:a16="http://schemas.microsoft.com/office/drawing/2014/main" id="{5B61836E-EC26-DC59-F3B2-EEBB5245F54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429" b="-1"/>
          <a:stretch/>
        </xdr:blipFill>
        <xdr:spPr>
          <a:xfrm>
            <a:off x="18934080" y="342443"/>
            <a:ext cx="4812293" cy="1790559"/>
          </a:xfrm>
          <a:prstGeom prst="rect">
            <a:avLst/>
          </a:prstGeom>
        </xdr:spPr>
      </xdr:pic>
      <xdr:pic>
        <xdr:nvPicPr>
          <xdr:cNvPr id="7" name="Imagen 6">
            <a:extLst>
              <a:ext uri="{FF2B5EF4-FFF2-40B4-BE49-F238E27FC236}">
                <a16:creationId xmlns:a16="http://schemas.microsoft.com/office/drawing/2014/main" id="{6D291370-DA12-4DD7-F33F-5767B4241652}"/>
              </a:ext>
            </a:extLst>
          </xdr:cNvPr>
          <xdr:cNvPicPr>
            <a:picLocks noChangeAspect="1"/>
          </xdr:cNvPicPr>
        </xdr:nvPicPr>
        <xdr:blipFill>
          <a:blip xmlns:r="http://schemas.openxmlformats.org/officeDocument/2006/relationships" r:embed="rId4"/>
          <a:stretch>
            <a:fillRect/>
          </a:stretch>
        </xdr:blipFill>
        <xdr:spPr>
          <a:xfrm>
            <a:off x="21593734" y="393260"/>
            <a:ext cx="1597587" cy="1362153"/>
          </a:xfrm>
          <a:prstGeom prst="rect">
            <a:avLst/>
          </a:prstGeom>
        </xdr:spPr>
      </xdr:pic>
    </xdr:grpSp>
    <xdr:clientData/>
  </xdr:twoCellAnchor>
  <xdr:twoCellAnchor editAs="oneCell">
    <xdr:from>
      <xdr:col>1</xdr:col>
      <xdr:colOff>25401</xdr:colOff>
      <xdr:row>39</xdr:row>
      <xdr:rowOff>31750</xdr:rowOff>
    </xdr:from>
    <xdr:to>
      <xdr:col>2</xdr:col>
      <xdr:colOff>3098801</xdr:colOff>
      <xdr:row>39</xdr:row>
      <xdr:rowOff>914445</xdr:rowOff>
    </xdr:to>
    <xdr:pic>
      <xdr:nvPicPr>
        <xdr:cNvPr id="3" name="Imagen 2">
          <a:extLst>
            <a:ext uri="{FF2B5EF4-FFF2-40B4-BE49-F238E27FC236}">
              <a16:creationId xmlns:a16="http://schemas.microsoft.com/office/drawing/2014/main" id="{BE5E693C-84DA-275F-9D13-1C4DB0001CDE}"/>
            </a:ext>
          </a:extLst>
        </xdr:cNvPr>
        <xdr:cNvPicPr>
          <a:picLocks noChangeAspect="1"/>
        </xdr:cNvPicPr>
      </xdr:nvPicPr>
      <xdr:blipFill>
        <a:blip xmlns:r="http://schemas.openxmlformats.org/officeDocument/2006/relationships" r:embed="rId5"/>
        <a:stretch>
          <a:fillRect/>
        </a:stretch>
      </xdr:blipFill>
      <xdr:spPr>
        <a:xfrm>
          <a:off x="2927351" y="27622500"/>
          <a:ext cx="5880100" cy="8826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9071</xdr:rowOff>
    </xdr:from>
    <xdr:to>
      <xdr:col>1</xdr:col>
      <xdr:colOff>43869</xdr:colOff>
      <xdr:row>1</xdr:row>
      <xdr:rowOff>256389</xdr:rowOff>
    </xdr:to>
    <xdr:pic>
      <xdr:nvPicPr>
        <xdr:cNvPr id="2" name="Imagen 1">
          <a:extLst>
            <a:ext uri="{FF2B5EF4-FFF2-40B4-BE49-F238E27FC236}">
              <a16:creationId xmlns:a16="http://schemas.microsoft.com/office/drawing/2014/main" id="{7CF3B49F-C519-417A-A601-7702690F09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71"/>
          <a:ext cx="2850569" cy="1568118"/>
        </a:xfrm>
        <a:prstGeom prst="rect">
          <a:avLst/>
        </a:prstGeom>
      </xdr:spPr>
    </xdr:pic>
    <xdr:clientData/>
  </xdr:twoCellAnchor>
  <xdr:twoCellAnchor editAs="oneCell">
    <xdr:from>
      <xdr:col>0</xdr:col>
      <xdr:colOff>1167946</xdr:colOff>
      <xdr:row>0</xdr:row>
      <xdr:rowOff>321416</xdr:rowOff>
    </xdr:from>
    <xdr:to>
      <xdr:col>1</xdr:col>
      <xdr:colOff>934397</xdr:colOff>
      <xdr:row>1</xdr:row>
      <xdr:rowOff>255648</xdr:rowOff>
    </xdr:to>
    <xdr:pic>
      <xdr:nvPicPr>
        <xdr:cNvPr id="3" name="Imagen 2">
          <a:extLst>
            <a:ext uri="{FF2B5EF4-FFF2-40B4-BE49-F238E27FC236}">
              <a16:creationId xmlns:a16="http://schemas.microsoft.com/office/drawing/2014/main" id="{53BAD5BD-EFAD-4F14-A0D1-7644BF0CE9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7946" y="321416"/>
          <a:ext cx="2573151" cy="1255032"/>
        </a:xfrm>
        <a:prstGeom prst="rect">
          <a:avLst/>
        </a:prstGeom>
      </xdr:spPr>
    </xdr:pic>
    <xdr:clientData/>
  </xdr:twoCellAnchor>
  <xdr:twoCellAnchor>
    <xdr:from>
      <xdr:col>51</xdr:col>
      <xdr:colOff>773043</xdr:colOff>
      <xdr:row>0</xdr:row>
      <xdr:rowOff>46181</xdr:rowOff>
    </xdr:from>
    <xdr:to>
      <xdr:col>53</xdr:col>
      <xdr:colOff>71079</xdr:colOff>
      <xdr:row>2</xdr:row>
      <xdr:rowOff>143564</xdr:rowOff>
    </xdr:to>
    <xdr:grpSp>
      <xdr:nvGrpSpPr>
        <xdr:cNvPr id="4" name="Grupo 3">
          <a:extLst>
            <a:ext uri="{FF2B5EF4-FFF2-40B4-BE49-F238E27FC236}">
              <a16:creationId xmlns:a16="http://schemas.microsoft.com/office/drawing/2014/main" id="{5A4893C4-B069-42CE-B5FF-393086E2C25B}"/>
            </a:ext>
          </a:extLst>
        </xdr:cNvPr>
        <xdr:cNvGrpSpPr/>
      </xdr:nvGrpSpPr>
      <xdr:grpSpPr>
        <a:xfrm>
          <a:off x="81462493" y="46181"/>
          <a:ext cx="2904836" cy="1748383"/>
          <a:chOff x="18934080" y="201284"/>
          <a:chExt cx="4812293" cy="1931718"/>
        </a:xfrm>
      </xdr:grpSpPr>
      <xdr:pic>
        <xdr:nvPicPr>
          <xdr:cNvPr id="5" name="Imagen 4">
            <a:extLst>
              <a:ext uri="{FF2B5EF4-FFF2-40B4-BE49-F238E27FC236}">
                <a16:creationId xmlns:a16="http://schemas.microsoft.com/office/drawing/2014/main" id="{63C937B4-A44F-B4DA-4EB8-DB03E3786ED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429" b="-1"/>
          <a:stretch/>
        </xdr:blipFill>
        <xdr:spPr>
          <a:xfrm>
            <a:off x="18934080" y="342443"/>
            <a:ext cx="4812293" cy="1790559"/>
          </a:xfrm>
          <a:prstGeom prst="rect">
            <a:avLst/>
          </a:prstGeom>
        </xdr:spPr>
      </xdr:pic>
      <xdr:pic>
        <xdr:nvPicPr>
          <xdr:cNvPr id="6" name="Imagen 5">
            <a:extLst>
              <a:ext uri="{FF2B5EF4-FFF2-40B4-BE49-F238E27FC236}">
                <a16:creationId xmlns:a16="http://schemas.microsoft.com/office/drawing/2014/main" id="{570EA441-3421-CF08-D5D6-30D51CCCCEB2}"/>
              </a:ext>
            </a:extLst>
          </xdr:cNvPr>
          <xdr:cNvPicPr>
            <a:picLocks noChangeAspect="1"/>
          </xdr:cNvPicPr>
        </xdr:nvPicPr>
        <xdr:blipFill>
          <a:blip xmlns:r="http://schemas.openxmlformats.org/officeDocument/2006/relationships" r:embed="rId4"/>
          <a:stretch>
            <a:fillRect/>
          </a:stretch>
        </xdr:blipFill>
        <xdr:spPr>
          <a:xfrm>
            <a:off x="21897412" y="201284"/>
            <a:ext cx="1597587" cy="1362153"/>
          </a:xfrm>
          <a:prstGeom prst="rect">
            <a:avLst/>
          </a:prstGeom>
        </xdr:spPr>
      </xdr:pic>
    </xdr:grpSp>
    <xdr:clientData/>
  </xdr:twoCellAnchor>
  <xdr:twoCellAnchor editAs="oneCell">
    <xdr:from>
      <xdr:col>1</xdr:col>
      <xdr:colOff>12700</xdr:colOff>
      <xdr:row>13</xdr:row>
      <xdr:rowOff>38100</xdr:rowOff>
    </xdr:from>
    <xdr:to>
      <xdr:col>2</xdr:col>
      <xdr:colOff>3086100</xdr:colOff>
      <xdr:row>13</xdr:row>
      <xdr:rowOff>920795</xdr:rowOff>
    </xdr:to>
    <xdr:pic>
      <xdr:nvPicPr>
        <xdr:cNvPr id="8" name="Imagen 7">
          <a:extLst>
            <a:ext uri="{FF2B5EF4-FFF2-40B4-BE49-F238E27FC236}">
              <a16:creationId xmlns:a16="http://schemas.microsoft.com/office/drawing/2014/main" id="{505A5394-4A4B-44EF-93FD-43D1C149C8D2}"/>
            </a:ext>
          </a:extLst>
        </xdr:cNvPr>
        <xdr:cNvPicPr>
          <a:picLocks noChangeAspect="1"/>
        </xdr:cNvPicPr>
      </xdr:nvPicPr>
      <xdr:blipFill>
        <a:blip xmlns:r="http://schemas.openxmlformats.org/officeDocument/2006/relationships" r:embed="rId5"/>
        <a:stretch>
          <a:fillRect/>
        </a:stretch>
      </xdr:blipFill>
      <xdr:spPr>
        <a:xfrm>
          <a:off x="2819400" y="10985500"/>
          <a:ext cx="5880100" cy="8826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9071</xdr:rowOff>
    </xdr:from>
    <xdr:to>
      <xdr:col>1</xdr:col>
      <xdr:colOff>43869</xdr:colOff>
      <xdr:row>1</xdr:row>
      <xdr:rowOff>256389</xdr:rowOff>
    </xdr:to>
    <xdr:pic>
      <xdr:nvPicPr>
        <xdr:cNvPr id="2" name="Imagen 1">
          <a:extLst>
            <a:ext uri="{FF2B5EF4-FFF2-40B4-BE49-F238E27FC236}">
              <a16:creationId xmlns:a16="http://schemas.microsoft.com/office/drawing/2014/main" id="{957F3772-FF14-4D6F-835E-1E87ECAE18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71"/>
          <a:ext cx="2720394" cy="1571293"/>
        </a:xfrm>
        <a:prstGeom prst="rect">
          <a:avLst/>
        </a:prstGeom>
      </xdr:spPr>
    </xdr:pic>
    <xdr:clientData/>
  </xdr:twoCellAnchor>
  <xdr:twoCellAnchor editAs="oneCell">
    <xdr:from>
      <xdr:col>0</xdr:col>
      <xdr:colOff>1167946</xdr:colOff>
      <xdr:row>0</xdr:row>
      <xdr:rowOff>321416</xdr:rowOff>
    </xdr:from>
    <xdr:to>
      <xdr:col>1</xdr:col>
      <xdr:colOff>934397</xdr:colOff>
      <xdr:row>1</xdr:row>
      <xdr:rowOff>255648</xdr:rowOff>
    </xdr:to>
    <xdr:pic>
      <xdr:nvPicPr>
        <xdr:cNvPr id="3" name="Imagen 2">
          <a:extLst>
            <a:ext uri="{FF2B5EF4-FFF2-40B4-BE49-F238E27FC236}">
              <a16:creationId xmlns:a16="http://schemas.microsoft.com/office/drawing/2014/main" id="{394B4DF5-0500-478E-9AE4-06F3691BFF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7946" y="321416"/>
          <a:ext cx="2442976" cy="1258207"/>
        </a:xfrm>
        <a:prstGeom prst="rect">
          <a:avLst/>
        </a:prstGeom>
      </xdr:spPr>
    </xdr:pic>
    <xdr:clientData/>
  </xdr:twoCellAnchor>
  <xdr:twoCellAnchor>
    <xdr:from>
      <xdr:col>51</xdr:col>
      <xdr:colOff>773043</xdr:colOff>
      <xdr:row>0</xdr:row>
      <xdr:rowOff>46181</xdr:rowOff>
    </xdr:from>
    <xdr:to>
      <xdr:col>53</xdr:col>
      <xdr:colOff>71079</xdr:colOff>
      <xdr:row>2</xdr:row>
      <xdr:rowOff>143564</xdr:rowOff>
    </xdr:to>
    <xdr:grpSp>
      <xdr:nvGrpSpPr>
        <xdr:cNvPr id="4" name="Grupo 3">
          <a:extLst>
            <a:ext uri="{FF2B5EF4-FFF2-40B4-BE49-F238E27FC236}">
              <a16:creationId xmlns:a16="http://schemas.microsoft.com/office/drawing/2014/main" id="{9407DD6F-49BA-4C12-935A-6C80F8246F62}"/>
            </a:ext>
          </a:extLst>
        </xdr:cNvPr>
        <xdr:cNvGrpSpPr/>
      </xdr:nvGrpSpPr>
      <xdr:grpSpPr>
        <a:xfrm>
          <a:off x="81462493" y="46181"/>
          <a:ext cx="2904836" cy="1748383"/>
          <a:chOff x="18934080" y="201284"/>
          <a:chExt cx="4812293" cy="1931718"/>
        </a:xfrm>
      </xdr:grpSpPr>
      <xdr:pic>
        <xdr:nvPicPr>
          <xdr:cNvPr id="5" name="Imagen 4">
            <a:extLst>
              <a:ext uri="{FF2B5EF4-FFF2-40B4-BE49-F238E27FC236}">
                <a16:creationId xmlns:a16="http://schemas.microsoft.com/office/drawing/2014/main" id="{6D75F713-63C9-B06B-F864-8DE79B59803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429" b="-1"/>
          <a:stretch/>
        </xdr:blipFill>
        <xdr:spPr>
          <a:xfrm>
            <a:off x="18934080" y="342443"/>
            <a:ext cx="4812293" cy="1790559"/>
          </a:xfrm>
          <a:prstGeom prst="rect">
            <a:avLst/>
          </a:prstGeom>
        </xdr:spPr>
      </xdr:pic>
      <xdr:pic>
        <xdr:nvPicPr>
          <xdr:cNvPr id="6" name="Imagen 5">
            <a:extLst>
              <a:ext uri="{FF2B5EF4-FFF2-40B4-BE49-F238E27FC236}">
                <a16:creationId xmlns:a16="http://schemas.microsoft.com/office/drawing/2014/main" id="{AE407FD8-B99E-05D2-A5DF-45B598CA9590}"/>
              </a:ext>
            </a:extLst>
          </xdr:cNvPr>
          <xdr:cNvPicPr>
            <a:picLocks noChangeAspect="1"/>
          </xdr:cNvPicPr>
        </xdr:nvPicPr>
        <xdr:blipFill>
          <a:blip xmlns:r="http://schemas.openxmlformats.org/officeDocument/2006/relationships" r:embed="rId4"/>
          <a:stretch>
            <a:fillRect/>
          </a:stretch>
        </xdr:blipFill>
        <xdr:spPr>
          <a:xfrm>
            <a:off x="21897412" y="201284"/>
            <a:ext cx="1597587" cy="1362153"/>
          </a:xfrm>
          <a:prstGeom prst="rect">
            <a:avLst/>
          </a:prstGeom>
        </xdr:spPr>
      </xdr:pic>
    </xdr:grpSp>
    <xdr:clientData/>
  </xdr:twoCellAnchor>
  <xdr:twoCellAnchor editAs="oneCell">
    <xdr:from>
      <xdr:col>1</xdr:col>
      <xdr:colOff>19050</xdr:colOff>
      <xdr:row>12</xdr:row>
      <xdr:rowOff>25400</xdr:rowOff>
    </xdr:from>
    <xdr:to>
      <xdr:col>2</xdr:col>
      <xdr:colOff>3092450</xdr:colOff>
      <xdr:row>12</xdr:row>
      <xdr:rowOff>908095</xdr:rowOff>
    </xdr:to>
    <xdr:pic>
      <xdr:nvPicPr>
        <xdr:cNvPr id="8" name="Imagen 7">
          <a:extLst>
            <a:ext uri="{FF2B5EF4-FFF2-40B4-BE49-F238E27FC236}">
              <a16:creationId xmlns:a16="http://schemas.microsoft.com/office/drawing/2014/main" id="{8E9D32CF-1B0D-413D-8B65-CE5B581E0960}"/>
            </a:ext>
          </a:extLst>
        </xdr:cNvPr>
        <xdr:cNvPicPr>
          <a:picLocks noChangeAspect="1"/>
        </xdr:cNvPicPr>
      </xdr:nvPicPr>
      <xdr:blipFill>
        <a:blip xmlns:r="http://schemas.openxmlformats.org/officeDocument/2006/relationships" r:embed="rId5"/>
        <a:stretch>
          <a:fillRect/>
        </a:stretch>
      </xdr:blipFill>
      <xdr:spPr>
        <a:xfrm>
          <a:off x="2825750" y="6553200"/>
          <a:ext cx="5880100" cy="8826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9071</xdr:rowOff>
    </xdr:from>
    <xdr:to>
      <xdr:col>1</xdr:col>
      <xdr:colOff>43869</xdr:colOff>
      <xdr:row>1</xdr:row>
      <xdr:rowOff>256389</xdr:rowOff>
    </xdr:to>
    <xdr:pic>
      <xdr:nvPicPr>
        <xdr:cNvPr id="2" name="Imagen 1">
          <a:extLst>
            <a:ext uri="{FF2B5EF4-FFF2-40B4-BE49-F238E27FC236}">
              <a16:creationId xmlns:a16="http://schemas.microsoft.com/office/drawing/2014/main" id="{57174B26-A7DA-43DC-948C-23EF6B6F7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71"/>
          <a:ext cx="2720394" cy="1571293"/>
        </a:xfrm>
        <a:prstGeom prst="rect">
          <a:avLst/>
        </a:prstGeom>
      </xdr:spPr>
    </xdr:pic>
    <xdr:clientData/>
  </xdr:twoCellAnchor>
  <xdr:twoCellAnchor editAs="oneCell">
    <xdr:from>
      <xdr:col>0</xdr:col>
      <xdr:colOff>1167946</xdr:colOff>
      <xdr:row>0</xdr:row>
      <xdr:rowOff>321416</xdr:rowOff>
    </xdr:from>
    <xdr:to>
      <xdr:col>1</xdr:col>
      <xdr:colOff>934397</xdr:colOff>
      <xdr:row>1</xdr:row>
      <xdr:rowOff>255648</xdr:rowOff>
    </xdr:to>
    <xdr:pic>
      <xdr:nvPicPr>
        <xdr:cNvPr id="3" name="Imagen 2">
          <a:extLst>
            <a:ext uri="{FF2B5EF4-FFF2-40B4-BE49-F238E27FC236}">
              <a16:creationId xmlns:a16="http://schemas.microsoft.com/office/drawing/2014/main" id="{FE9377BA-410B-4853-B1A5-D6DE00370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7946" y="321416"/>
          <a:ext cx="2442976" cy="1258207"/>
        </a:xfrm>
        <a:prstGeom prst="rect">
          <a:avLst/>
        </a:prstGeom>
      </xdr:spPr>
    </xdr:pic>
    <xdr:clientData/>
  </xdr:twoCellAnchor>
  <xdr:twoCellAnchor>
    <xdr:from>
      <xdr:col>51</xdr:col>
      <xdr:colOff>773043</xdr:colOff>
      <xdr:row>0</xdr:row>
      <xdr:rowOff>46181</xdr:rowOff>
    </xdr:from>
    <xdr:to>
      <xdr:col>53</xdr:col>
      <xdr:colOff>71079</xdr:colOff>
      <xdr:row>2</xdr:row>
      <xdr:rowOff>143564</xdr:rowOff>
    </xdr:to>
    <xdr:grpSp>
      <xdr:nvGrpSpPr>
        <xdr:cNvPr id="4" name="Grupo 3">
          <a:extLst>
            <a:ext uri="{FF2B5EF4-FFF2-40B4-BE49-F238E27FC236}">
              <a16:creationId xmlns:a16="http://schemas.microsoft.com/office/drawing/2014/main" id="{6189780C-F1C4-46C2-AD23-6FBA5C620ECB}"/>
            </a:ext>
          </a:extLst>
        </xdr:cNvPr>
        <xdr:cNvGrpSpPr/>
      </xdr:nvGrpSpPr>
      <xdr:grpSpPr>
        <a:xfrm>
          <a:off x="81462493" y="46181"/>
          <a:ext cx="2904836" cy="1748383"/>
          <a:chOff x="18934080" y="201284"/>
          <a:chExt cx="4812293" cy="1931718"/>
        </a:xfrm>
      </xdr:grpSpPr>
      <xdr:pic>
        <xdr:nvPicPr>
          <xdr:cNvPr id="5" name="Imagen 4">
            <a:extLst>
              <a:ext uri="{FF2B5EF4-FFF2-40B4-BE49-F238E27FC236}">
                <a16:creationId xmlns:a16="http://schemas.microsoft.com/office/drawing/2014/main" id="{CEA34034-F7A0-612D-5C2A-FF890FE3E0C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429" b="-1"/>
          <a:stretch/>
        </xdr:blipFill>
        <xdr:spPr>
          <a:xfrm>
            <a:off x="18934080" y="342443"/>
            <a:ext cx="4812293" cy="1790559"/>
          </a:xfrm>
          <a:prstGeom prst="rect">
            <a:avLst/>
          </a:prstGeom>
        </xdr:spPr>
      </xdr:pic>
      <xdr:pic>
        <xdr:nvPicPr>
          <xdr:cNvPr id="6" name="Imagen 5">
            <a:extLst>
              <a:ext uri="{FF2B5EF4-FFF2-40B4-BE49-F238E27FC236}">
                <a16:creationId xmlns:a16="http://schemas.microsoft.com/office/drawing/2014/main" id="{55B6D64C-3D18-9137-4E02-C99157D024DD}"/>
              </a:ext>
            </a:extLst>
          </xdr:cNvPr>
          <xdr:cNvPicPr>
            <a:picLocks noChangeAspect="1"/>
          </xdr:cNvPicPr>
        </xdr:nvPicPr>
        <xdr:blipFill>
          <a:blip xmlns:r="http://schemas.openxmlformats.org/officeDocument/2006/relationships" r:embed="rId4"/>
          <a:stretch>
            <a:fillRect/>
          </a:stretch>
        </xdr:blipFill>
        <xdr:spPr>
          <a:xfrm>
            <a:off x="21897412" y="201284"/>
            <a:ext cx="1597587" cy="1362153"/>
          </a:xfrm>
          <a:prstGeom prst="rect">
            <a:avLst/>
          </a:prstGeom>
        </xdr:spPr>
      </xdr:pic>
    </xdr:grpSp>
    <xdr:clientData/>
  </xdr:twoCellAnchor>
  <xdr:twoCellAnchor editAs="oneCell">
    <xdr:from>
      <xdr:col>1</xdr:col>
      <xdr:colOff>25400</xdr:colOff>
      <xdr:row>9</xdr:row>
      <xdr:rowOff>12700</xdr:rowOff>
    </xdr:from>
    <xdr:to>
      <xdr:col>2</xdr:col>
      <xdr:colOff>3098800</xdr:colOff>
      <xdr:row>9</xdr:row>
      <xdr:rowOff>895395</xdr:rowOff>
    </xdr:to>
    <xdr:pic>
      <xdr:nvPicPr>
        <xdr:cNvPr id="8" name="Imagen 7">
          <a:extLst>
            <a:ext uri="{FF2B5EF4-FFF2-40B4-BE49-F238E27FC236}">
              <a16:creationId xmlns:a16="http://schemas.microsoft.com/office/drawing/2014/main" id="{25A5757A-6B61-4451-89C2-97196B0B2AC1}"/>
            </a:ext>
          </a:extLst>
        </xdr:cNvPr>
        <xdr:cNvPicPr>
          <a:picLocks noChangeAspect="1"/>
        </xdr:cNvPicPr>
      </xdr:nvPicPr>
      <xdr:blipFill>
        <a:blip xmlns:r="http://schemas.openxmlformats.org/officeDocument/2006/relationships" r:embed="rId5"/>
        <a:stretch>
          <a:fillRect/>
        </a:stretch>
      </xdr:blipFill>
      <xdr:spPr>
        <a:xfrm>
          <a:off x="2832100" y="4883150"/>
          <a:ext cx="5880100" cy="8826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9071</xdr:rowOff>
    </xdr:from>
    <xdr:to>
      <xdr:col>1</xdr:col>
      <xdr:colOff>43869</xdr:colOff>
      <xdr:row>1</xdr:row>
      <xdr:rowOff>256389</xdr:rowOff>
    </xdr:to>
    <xdr:pic>
      <xdr:nvPicPr>
        <xdr:cNvPr id="2" name="Imagen 1">
          <a:extLst>
            <a:ext uri="{FF2B5EF4-FFF2-40B4-BE49-F238E27FC236}">
              <a16:creationId xmlns:a16="http://schemas.microsoft.com/office/drawing/2014/main" id="{800D0043-FD25-445F-BF58-33EA1123A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71"/>
          <a:ext cx="2720394" cy="1571293"/>
        </a:xfrm>
        <a:prstGeom prst="rect">
          <a:avLst/>
        </a:prstGeom>
      </xdr:spPr>
    </xdr:pic>
    <xdr:clientData/>
  </xdr:twoCellAnchor>
  <xdr:twoCellAnchor editAs="oneCell">
    <xdr:from>
      <xdr:col>0</xdr:col>
      <xdr:colOff>1167946</xdr:colOff>
      <xdr:row>0</xdr:row>
      <xdr:rowOff>321416</xdr:rowOff>
    </xdr:from>
    <xdr:to>
      <xdr:col>1</xdr:col>
      <xdr:colOff>934397</xdr:colOff>
      <xdr:row>1</xdr:row>
      <xdr:rowOff>255648</xdr:rowOff>
    </xdr:to>
    <xdr:pic>
      <xdr:nvPicPr>
        <xdr:cNvPr id="3" name="Imagen 2">
          <a:extLst>
            <a:ext uri="{FF2B5EF4-FFF2-40B4-BE49-F238E27FC236}">
              <a16:creationId xmlns:a16="http://schemas.microsoft.com/office/drawing/2014/main" id="{E59120BB-D6A5-4A8F-B03B-B7FD2C7C8D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7946" y="321416"/>
          <a:ext cx="2442976" cy="1258207"/>
        </a:xfrm>
        <a:prstGeom prst="rect">
          <a:avLst/>
        </a:prstGeom>
      </xdr:spPr>
    </xdr:pic>
    <xdr:clientData/>
  </xdr:twoCellAnchor>
  <xdr:twoCellAnchor>
    <xdr:from>
      <xdr:col>51</xdr:col>
      <xdr:colOff>773043</xdr:colOff>
      <xdr:row>0</xdr:row>
      <xdr:rowOff>46181</xdr:rowOff>
    </xdr:from>
    <xdr:to>
      <xdr:col>53</xdr:col>
      <xdr:colOff>71079</xdr:colOff>
      <xdr:row>2</xdr:row>
      <xdr:rowOff>143564</xdr:rowOff>
    </xdr:to>
    <xdr:grpSp>
      <xdr:nvGrpSpPr>
        <xdr:cNvPr id="4" name="Grupo 3">
          <a:extLst>
            <a:ext uri="{FF2B5EF4-FFF2-40B4-BE49-F238E27FC236}">
              <a16:creationId xmlns:a16="http://schemas.microsoft.com/office/drawing/2014/main" id="{6D386BB4-6EE1-40AF-ACF8-6B8DF86D606C}"/>
            </a:ext>
          </a:extLst>
        </xdr:cNvPr>
        <xdr:cNvGrpSpPr/>
      </xdr:nvGrpSpPr>
      <xdr:grpSpPr>
        <a:xfrm>
          <a:off x="81462493" y="46181"/>
          <a:ext cx="2904836" cy="1748383"/>
          <a:chOff x="18934080" y="201284"/>
          <a:chExt cx="4812293" cy="1931718"/>
        </a:xfrm>
      </xdr:grpSpPr>
      <xdr:pic>
        <xdr:nvPicPr>
          <xdr:cNvPr id="5" name="Imagen 4">
            <a:extLst>
              <a:ext uri="{FF2B5EF4-FFF2-40B4-BE49-F238E27FC236}">
                <a16:creationId xmlns:a16="http://schemas.microsoft.com/office/drawing/2014/main" id="{136E299E-0ADE-604A-57B7-5AFDA07DBFA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429" b="-1"/>
          <a:stretch/>
        </xdr:blipFill>
        <xdr:spPr>
          <a:xfrm>
            <a:off x="18934080" y="342443"/>
            <a:ext cx="4812293" cy="1790559"/>
          </a:xfrm>
          <a:prstGeom prst="rect">
            <a:avLst/>
          </a:prstGeom>
        </xdr:spPr>
      </xdr:pic>
      <xdr:pic>
        <xdr:nvPicPr>
          <xdr:cNvPr id="6" name="Imagen 5">
            <a:extLst>
              <a:ext uri="{FF2B5EF4-FFF2-40B4-BE49-F238E27FC236}">
                <a16:creationId xmlns:a16="http://schemas.microsoft.com/office/drawing/2014/main" id="{131E6E70-AA00-A9E1-32AC-FB449828C7EA}"/>
              </a:ext>
            </a:extLst>
          </xdr:cNvPr>
          <xdr:cNvPicPr>
            <a:picLocks noChangeAspect="1"/>
          </xdr:cNvPicPr>
        </xdr:nvPicPr>
        <xdr:blipFill>
          <a:blip xmlns:r="http://schemas.openxmlformats.org/officeDocument/2006/relationships" r:embed="rId4"/>
          <a:stretch>
            <a:fillRect/>
          </a:stretch>
        </xdr:blipFill>
        <xdr:spPr>
          <a:xfrm>
            <a:off x="21897412" y="201284"/>
            <a:ext cx="1597587" cy="1362153"/>
          </a:xfrm>
          <a:prstGeom prst="rect">
            <a:avLst/>
          </a:prstGeom>
        </xdr:spPr>
      </xdr:pic>
    </xdr:grpSp>
    <xdr:clientData/>
  </xdr:twoCellAnchor>
  <xdr:twoCellAnchor editAs="oneCell">
    <xdr:from>
      <xdr:col>1</xdr:col>
      <xdr:colOff>25400</xdr:colOff>
      <xdr:row>10</xdr:row>
      <xdr:rowOff>25400</xdr:rowOff>
    </xdr:from>
    <xdr:to>
      <xdr:col>2</xdr:col>
      <xdr:colOff>3098800</xdr:colOff>
      <xdr:row>10</xdr:row>
      <xdr:rowOff>908095</xdr:rowOff>
    </xdr:to>
    <xdr:pic>
      <xdr:nvPicPr>
        <xdr:cNvPr id="8" name="Imagen 7">
          <a:extLst>
            <a:ext uri="{FF2B5EF4-FFF2-40B4-BE49-F238E27FC236}">
              <a16:creationId xmlns:a16="http://schemas.microsoft.com/office/drawing/2014/main" id="{FED46BDD-0C05-4E7B-999D-F79F5960DDF5}"/>
            </a:ext>
          </a:extLst>
        </xdr:cNvPr>
        <xdr:cNvPicPr>
          <a:picLocks noChangeAspect="1"/>
        </xdr:cNvPicPr>
      </xdr:nvPicPr>
      <xdr:blipFill>
        <a:blip xmlns:r="http://schemas.openxmlformats.org/officeDocument/2006/relationships" r:embed="rId5"/>
        <a:stretch>
          <a:fillRect/>
        </a:stretch>
      </xdr:blipFill>
      <xdr:spPr>
        <a:xfrm>
          <a:off x="2832100" y="5632450"/>
          <a:ext cx="5880100" cy="8826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9071</xdr:rowOff>
    </xdr:from>
    <xdr:to>
      <xdr:col>1</xdr:col>
      <xdr:colOff>43869</xdr:colOff>
      <xdr:row>1</xdr:row>
      <xdr:rowOff>256389</xdr:rowOff>
    </xdr:to>
    <xdr:pic>
      <xdr:nvPicPr>
        <xdr:cNvPr id="2" name="Imagen 1">
          <a:extLst>
            <a:ext uri="{FF2B5EF4-FFF2-40B4-BE49-F238E27FC236}">
              <a16:creationId xmlns:a16="http://schemas.microsoft.com/office/drawing/2014/main" id="{92BD3E10-F79B-4007-B5DD-87F30F37AC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71"/>
          <a:ext cx="2720394" cy="1571293"/>
        </a:xfrm>
        <a:prstGeom prst="rect">
          <a:avLst/>
        </a:prstGeom>
      </xdr:spPr>
    </xdr:pic>
    <xdr:clientData/>
  </xdr:twoCellAnchor>
  <xdr:twoCellAnchor editAs="oneCell">
    <xdr:from>
      <xdr:col>0</xdr:col>
      <xdr:colOff>1167946</xdr:colOff>
      <xdr:row>0</xdr:row>
      <xdr:rowOff>321416</xdr:rowOff>
    </xdr:from>
    <xdr:to>
      <xdr:col>1</xdr:col>
      <xdr:colOff>934397</xdr:colOff>
      <xdr:row>1</xdr:row>
      <xdr:rowOff>255648</xdr:rowOff>
    </xdr:to>
    <xdr:pic>
      <xdr:nvPicPr>
        <xdr:cNvPr id="3" name="Imagen 2">
          <a:extLst>
            <a:ext uri="{FF2B5EF4-FFF2-40B4-BE49-F238E27FC236}">
              <a16:creationId xmlns:a16="http://schemas.microsoft.com/office/drawing/2014/main" id="{7C518565-2F73-4AB2-BFDE-9BB926BB50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7946" y="321416"/>
          <a:ext cx="2442976" cy="1258207"/>
        </a:xfrm>
        <a:prstGeom prst="rect">
          <a:avLst/>
        </a:prstGeom>
      </xdr:spPr>
    </xdr:pic>
    <xdr:clientData/>
  </xdr:twoCellAnchor>
  <xdr:twoCellAnchor>
    <xdr:from>
      <xdr:col>51</xdr:col>
      <xdr:colOff>773043</xdr:colOff>
      <xdr:row>0</xdr:row>
      <xdr:rowOff>46181</xdr:rowOff>
    </xdr:from>
    <xdr:to>
      <xdr:col>53</xdr:col>
      <xdr:colOff>71079</xdr:colOff>
      <xdr:row>2</xdr:row>
      <xdr:rowOff>143564</xdr:rowOff>
    </xdr:to>
    <xdr:grpSp>
      <xdr:nvGrpSpPr>
        <xdr:cNvPr id="4" name="Grupo 3">
          <a:extLst>
            <a:ext uri="{FF2B5EF4-FFF2-40B4-BE49-F238E27FC236}">
              <a16:creationId xmlns:a16="http://schemas.microsoft.com/office/drawing/2014/main" id="{F68FCF15-1554-4FE1-B7D8-1991AA4C1E02}"/>
            </a:ext>
          </a:extLst>
        </xdr:cNvPr>
        <xdr:cNvGrpSpPr/>
      </xdr:nvGrpSpPr>
      <xdr:grpSpPr>
        <a:xfrm>
          <a:off x="81462493" y="46181"/>
          <a:ext cx="2904836" cy="1748383"/>
          <a:chOff x="18934080" y="201284"/>
          <a:chExt cx="4812293" cy="1931718"/>
        </a:xfrm>
      </xdr:grpSpPr>
      <xdr:pic>
        <xdr:nvPicPr>
          <xdr:cNvPr id="5" name="Imagen 4">
            <a:extLst>
              <a:ext uri="{FF2B5EF4-FFF2-40B4-BE49-F238E27FC236}">
                <a16:creationId xmlns:a16="http://schemas.microsoft.com/office/drawing/2014/main" id="{4F6D27A6-0F5C-7A66-81CD-72B08E45D97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429" b="-1"/>
          <a:stretch/>
        </xdr:blipFill>
        <xdr:spPr>
          <a:xfrm>
            <a:off x="18934080" y="342443"/>
            <a:ext cx="4812293" cy="1790559"/>
          </a:xfrm>
          <a:prstGeom prst="rect">
            <a:avLst/>
          </a:prstGeom>
        </xdr:spPr>
      </xdr:pic>
      <xdr:pic>
        <xdr:nvPicPr>
          <xdr:cNvPr id="6" name="Imagen 5">
            <a:extLst>
              <a:ext uri="{FF2B5EF4-FFF2-40B4-BE49-F238E27FC236}">
                <a16:creationId xmlns:a16="http://schemas.microsoft.com/office/drawing/2014/main" id="{3E3124DA-F222-9946-A102-1AD42248268A}"/>
              </a:ext>
            </a:extLst>
          </xdr:cNvPr>
          <xdr:cNvPicPr>
            <a:picLocks noChangeAspect="1"/>
          </xdr:cNvPicPr>
        </xdr:nvPicPr>
        <xdr:blipFill>
          <a:blip xmlns:r="http://schemas.openxmlformats.org/officeDocument/2006/relationships" r:embed="rId4"/>
          <a:stretch>
            <a:fillRect/>
          </a:stretch>
        </xdr:blipFill>
        <xdr:spPr>
          <a:xfrm>
            <a:off x="21897412" y="201284"/>
            <a:ext cx="1597587" cy="1362153"/>
          </a:xfrm>
          <a:prstGeom prst="rect">
            <a:avLst/>
          </a:prstGeom>
        </xdr:spPr>
      </xdr:pic>
    </xdr:grpSp>
    <xdr:clientData/>
  </xdr:twoCellAnchor>
  <xdr:twoCellAnchor editAs="oneCell">
    <xdr:from>
      <xdr:col>1</xdr:col>
      <xdr:colOff>31750</xdr:colOff>
      <xdr:row>10</xdr:row>
      <xdr:rowOff>19050</xdr:rowOff>
    </xdr:from>
    <xdr:to>
      <xdr:col>2</xdr:col>
      <xdr:colOff>3105150</xdr:colOff>
      <xdr:row>10</xdr:row>
      <xdr:rowOff>901745</xdr:rowOff>
    </xdr:to>
    <xdr:pic>
      <xdr:nvPicPr>
        <xdr:cNvPr id="8" name="Imagen 7">
          <a:extLst>
            <a:ext uri="{FF2B5EF4-FFF2-40B4-BE49-F238E27FC236}">
              <a16:creationId xmlns:a16="http://schemas.microsoft.com/office/drawing/2014/main" id="{9F7DC420-6BA0-4849-BAEE-A63314AFEF94}"/>
            </a:ext>
          </a:extLst>
        </xdr:cNvPr>
        <xdr:cNvPicPr>
          <a:picLocks noChangeAspect="1"/>
        </xdr:cNvPicPr>
      </xdr:nvPicPr>
      <xdr:blipFill>
        <a:blip xmlns:r="http://schemas.openxmlformats.org/officeDocument/2006/relationships" r:embed="rId5"/>
        <a:stretch>
          <a:fillRect/>
        </a:stretch>
      </xdr:blipFill>
      <xdr:spPr>
        <a:xfrm>
          <a:off x="2838450" y="6362700"/>
          <a:ext cx="5880100" cy="8826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9071</xdr:rowOff>
    </xdr:from>
    <xdr:to>
      <xdr:col>1</xdr:col>
      <xdr:colOff>43869</xdr:colOff>
      <xdr:row>1</xdr:row>
      <xdr:rowOff>256389</xdr:rowOff>
    </xdr:to>
    <xdr:pic>
      <xdr:nvPicPr>
        <xdr:cNvPr id="2" name="Imagen 1">
          <a:extLst>
            <a:ext uri="{FF2B5EF4-FFF2-40B4-BE49-F238E27FC236}">
              <a16:creationId xmlns:a16="http://schemas.microsoft.com/office/drawing/2014/main" id="{575994DC-8B14-498C-BC86-6C6E78FCBE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71"/>
          <a:ext cx="2850569" cy="1568118"/>
        </a:xfrm>
        <a:prstGeom prst="rect">
          <a:avLst/>
        </a:prstGeom>
      </xdr:spPr>
    </xdr:pic>
    <xdr:clientData/>
  </xdr:twoCellAnchor>
  <xdr:twoCellAnchor editAs="oneCell">
    <xdr:from>
      <xdr:col>0</xdr:col>
      <xdr:colOff>1167946</xdr:colOff>
      <xdr:row>0</xdr:row>
      <xdr:rowOff>321416</xdr:rowOff>
    </xdr:from>
    <xdr:to>
      <xdr:col>1</xdr:col>
      <xdr:colOff>934397</xdr:colOff>
      <xdr:row>1</xdr:row>
      <xdr:rowOff>255648</xdr:rowOff>
    </xdr:to>
    <xdr:pic>
      <xdr:nvPicPr>
        <xdr:cNvPr id="3" name="Imagen 2">
          <a:extLst>
            <a:ext uri="{FF2B5EF4-FFF2-40B4-BE49-F238E27FC236}">
              <a16:creationId xmlns:a16="http://schemas.microsoft.com/office/drawing/2014/main" id="{51BFCFAB-388B-45F9-A361-7B20BC2C10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7946" y="321416"/>
          <a:ext cx="2573151" cy="1255032"/>
        </a:xfrm>
        <a:prstGeom prst="rect">
          <a:avLst/>
        </a:prstGeom>
      </xdr:spPr>
    </xdr:pic>
    <xdr:clientData/>
  </xdr:twoCellAnchor>
  <xdr:twoCellAnchor>
    <xdr:from>
      <xdr:col>51</xdr:col>
      <xdr:colOff>773043</xdr:colOff>
      <xdr:row>0</xdr:row>
      <xdr:rowOff>46181</xdr:rowOff>
    </xdr:from>
    <xdr:to>
      <xdr:col>53</xdr:col>
      <xdr:colOff>71079</xdr:colOff>
      <xdr:row>2</xdr:row>
      <xdr:rowOff>143564</xdr:rowOff>
    </xdr:to>
    <xdr:grpSp>
      <xdr:nvGrpSpPr>
        <xdr:cNvPr id="4" name="Grupo 3">
          <a:extLst>
            <a:ext uri="{FF2B5EF4-FFF2-40B4-BE49-F238E27FC236}">
              <a16:creationId xmlns:a16="http://schemas.microsoft.com/office/drawing/2014/main" id="{56951529-457F-464F-8B62-CDA592FBE708}"/>
            </a:ext>
          </a:extLst>
        </xdr:cNvPr>
        <xdr:cNvGrpSpPr/>
      </xdr:nvGrpSpPr>
      <xdr:grpSpPr>
        <a:xfrm>
          <a:off x="81462493" y="46181"/>
          <a:ext cx="2904836" cy="1748383"/>
          <a:chOff x="18934080" y="201284"/>
          <a:chExt cx="4812293" cy="1931718"/>
        </a:xfrm>
      </xdr:grpSpPr>
      <xdr:pic>
        <xdr:nvPicPr>
          <xdr:cNvPr id="5" name="Imagen 4">
            <a:extLst>
              <a:ext uri="{FF2B5EF4-FFF2-40B4-BE49-F238E27FC236}">
                <a16:creationId xmlns:a16="http://schemas.microsoft.com/office/drawing/2014/main" id="{7080E340-3615-0F8C-6C95-39EBC48E7B4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429" b="-1"/>
          <a:stretch/>
        </xdr:blipFill>
        <xdr:spPr>
          <a:xfrm>
            <a:off x="18934080" y="342443"/>
            <a:ext cx="4812293" cy="1790559"/>
          </a:xfrm>
          <a:prstGeom prst="rect">
            <a:avLst/>
          </a:prstGeom>
        </xdr:spPr>
      </xdr:pic>
      <xdr:pic>
        <xdr:nvPicPr>
          <xdr:cNvPr id="6" name="Imagen 5">
            <a:extLst>
              <a:ext uri="{FF2B5EF4-FFF2-40B4-BE49-F238E27FC236}">
                <a16:creationId xmlns:a16="http://schemas.microsoft.com/office/drawing/2014/main" id="{2A06B448-226B-C0A8-2E03-DCE7D4105BF2}"/>
              </a:ext>
            </a:extLst>
          </xdr:cNvPr>
          <xdr:cNvPicPr>
            <a:picLocks noChangeAspect="1"/>
          </xdr:cNvPicPr>
        </xdr:nvPicPr>
        <xdr:blipFill>
          <a:blip xmlns:r="http://schemas.openxmlformats.org/officeDocument/2006/relationships" r:embed="rId4"/>
          <a:stretch>
            <a:fillRect/>
          </a:stretch>
        </xdr:blipFill>
        <xdr:spPr>
          <a:xfrm>
            <a:off x="21897412" y="201284"/>
            <a:ext cx="1597587" cy="1362153"/>
          </a:xfrm>
          <a:prstGeom prst="rect">
            <a:avLst/>
          </a:prstGeom>
        </xdr:spPr>
      </xdr:pic>
    </xdr:grpSp>
    <xdr:clientData/>
  </xdr:twoCellAnchor>
  <xdr:twoCellAnchor editAs="oneCell">
    <xdr:from>
      <xdr:col>1</xdr:col>
      <xdr:colOff>25400</xdr:colOff>
      <xdr:row>43</xdr:row>
      <xdr:rowOff>12700</xdr:rowOff>
    </xdr:from>
    <xdr:to>
      <xdr:col>2</xdr:col>
      <xdr:colOff>3098800</xdr:colOff>
      <xdr:row>43</xdr:row>
      <xdr:rowOff>895395</xdr:rowOff>
    </xdr:to>
    <xdr:pic>
      <xdr:nvPicPr>
        <xdr:cNvPr id="8" name="Imagen 7">
          <a:extLst>
            <a:ext uri="{FF2B5EF4-FFF2-40B4-BE49-F238E27FC236}">
              <a16:creationId xmlns:a16="http://schemas.microsoft.com/office/drawing/2014/main" id="{17E90589-4C86-4EEF-B23E-1916D8C6B3DB}"/>
            </a:ext>
          </a:extLst>
        </xdr:cNvPr>
        <xdr:cNvPicPr>
          <a:picLocks noChangeAspect="1"/>
        </xdr:cNvPicPr>
      </xdr:nvPicPr>
      <xdr:blipFill>
        <a:blip xmlns:r="http://schemas.openxmlformats.org/officeDocument/2006/relationships" r:embed="rId5"/>
        <a:stretch>
          <a:fillRect/>
        </a:stretch>
      </xdr:blipFill>
      <xdr:spPr>
        <a:xfrm>
          <a:off x="2832100" y="40500300"/>
          <a:ext cx="5880100" cy="8826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9071</xdr:rowOff>
    </xdr:from>
    <xdr:to>
      <xdr:col>1</xdr:col>
      <xdr:colOff>47044</xdr:colOff>
      <xdr:row>1</xdr:row>
      <xdr:rowOff>259564</xdr:rowOff>
    </xdr:to>
    <xdr:pic>
      <xdr:nvPicPr>
        <xdr:cNvPr id="2" name="Imagen 1">
          <a:extLst>
            <a:ext uri="{FF2B5EF4-FFF2-40B4-BE49-F238E27FC236}">
              <a16:creationId xmlns:a16="http://schemas.microsoft.com/office/drawing/2014/main" id="{DDFC0EC5-C4E6-4660-A9E0-2893204B3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71"/>
          <a:ext cx="2723569" cy="1574468"/>
        </a:xfrm>
        <a:prstGeom prst="rect">
          <a:avLst/>
        </a:prstGeom>
      </xdr:spPr>
    </xdr:pic>
    <xdr:clientData/>
  </xdr:twoCellAnchor>
  <xdr:twoCellAnchor editAs="oneCell">
    <xdr:from>
      <xdr:col>0</xdr:col>
      <xdr:colOff>1167946</xdr:colOff>
      <xdr:row>0</xdr:row>
      <xdr:rowOff>321416</xdr:rowOff>
    </xdr:from>
    <xdr:to>
      <xdr:col>1</xdr:col>
      <xdr:colOff>934397</xdr:colOff>
      <xdr:row>1</xdr:row>
      <xdr:rowOff>258823</xdr:rowOff>
    </xdr:to>
    <xdr:pic>
      <xdr:nvPicPr>
        <xdr:cNvPr id="3" name="Imagen 2">
          <a:extLst>
            <a:ext uri="{FF2B5EF4-FFF2-40B4-BE49-F238E27FC236}">
              <a16:creationId xmlns:a16="http://schemas.microsoft.com/office/drawing/2014/main" id="{40160251-E17C-4A15-8260-E258DBEB8F93}"/>
            </a:ext>
            <a:ext uri="{147F2762-F138-4A5C-976F-8EAC2B608ADB}">
              <a16:predDERef xmlns:a16="http://schemas.microsoft.com/office/drawing/2014/main" pred="{0DBA30D2-5780-4C0C-AEB8-A532763536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7946" y="321416"/>
          <a:ext cx="2442976" cy="1261382"/>
        </a:xfrm>
        <a:prstGeom prst="rect">
          <a:avLst/>
        </a:prstGeom>
      </xdr:spPr>
    </xdr:pic>
    <xdr:clientData/>
  </xdr:twoCellAnchor>
  <xdr:twoCellAnchor>
    <xdr:from>
      <xdr:col>51</xdr:col>
      <xdr:colOff>769868</xdr:colOff>
      <xdr:row>0</xdr:row>
      <xdr:rowOff>49356</xdr:rowOff>
    </xdr:from>
    <xdr:to>
      <xdr:col>53</xdr:col>
      <xdr:colOff>67904</xdr:colOff>
      <xdr:row>2</xdr:row>
      <xdr:rowOff>140389</xdr:rowOff>
    </xdr:to>
    <xdr:grpSp>
      <xdr:nvGrpSpPr>
        <xdr:cNvPr id="4" name="Grupo 3">
          <a:extLst>
            <a:ext uri="{FF2B5EF4-FFF2-40B4-BE49-F238E27FC236}">
              <a16:creationId xmlns:a16="http://schemas.microsoft.com/office/drawing/2014/main" id="{12E95AB3-9887-4DAE-AA66-9C0B5AEC4573}"/>
            </a:ext>
            <a:ext uri="{147F2762-F138-4A5C-976F-8EAC2B608ADB}">
              <a16:predDERef xmlns:a16="http://schemas.microsoft.com/office/drawing/2014/main" pred="{D5DAF9EF-71EE-46FA-911D-C1B9DD8ECC9D}"/>
            </a:ext>
          </a:extLst>
        </xdr:cNvPr>
        <xdr:cNvGrpSpPr/>
      </xdr:nvGrpSpPr>
      <xdr:grpSpPr>
        <a:xfrm>
          <a:off x="81281518" y="49356"/>
          <a:ext cx="2904836" cy="1742033"/>
          <a:chOff x="18934080" y="201284"/>
          <a:chExt cx="4812293" cy="1931718"/>
        </a:xfrm>
      </xdr:grpSpPr>
      <xdr:pic>
        <xdr:nvPicPr>
          <xdr:cNvPr id="5" name="Imagen 4">
            <a:extLst>
              <a:ext uri="{FF2B5EF4-FFF2-40B4-BE49-F238E27FC236}">
                <a16:creationId xmlns:a16="http://schemas.microsoft.com/office/drawing/2014/main" id="{78CB12C7-7D20-EFED-7DBA-A1E58C0FDF2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429" b="-1"/>
          <a:stretch/>
        </xdr:blipFill>
        <xdr:spPr>
          <a:xfrm>
            <a:off x="18934080" y="342443"/>
            <a:ext cx="4812293" cy="1790559"/>
          </a:xfrm>
          <a:prstGeom prst="rect">
            <a:avLst/>
          </a:prstGeom>
        </xdr:spPr>
      </xdr:pic>
      <xdr:pic>
        <xdr:nvPicPr>
          <xdr:cNvPr id="6" name="Imagen 5">
            <a:extLst>
              <a:ext uri="{FF2B5EF4-FFF2-40B4-BE49-F238E27FC236}">
                <a16:creationId xmlns:a16="http://schemas.microsoft.com/office/drawing/2014/main" id="{644A1E58-C3CB-E5F6-D4F2-CCF858217D3C}"/>
              </a:ext>
            </a:extLst>
          </xdr:cNvPr>
          <xdr:cNvPicPr>
            <a:picLocks noChangeAspect="1"/>
          </xdr:cNvPicPr>
        </xdr:nvPicPr>
        <xdr:blipFill>
          <a:blip xmlns:r="http://schemas.openxmlformats.org/officeDocument/2006/relationships" r:embed="rId4"/>
          <a:stretch>
            <a:fillRect/>
          </a:stretch>
        </xdr:blipFill>
        <xdr:spPr>
          <a:xfrm>
            <a:off x="21897412" y="201284"/>
            <a:ext cx="1597587" cy="1362153"/>
          </a:xfrm>
          <a:prstGeom prst="rect">
            <a:avLst/>
          </a:prstGeom>
        </xdr:spPr>
      </xdr:pic>
    </xdr:grpSp>
    <xdr:clientData/>
  </xdr:twoCellAnchor>
  <xdr:twoCellAnchor editAs="oneCell">
    <xdr:from>
      <xdr:col>1</xdr:col>
      <xdr:colOff>25400</xdr:colOff>
      <xdr:row>14</xdr:row>
      <xdr:rowOff>31750</xdr:rowOff>
    </xdr:from>
    <xdr:to>
      <xdr:col>2</xdr:col>
      <xdr:colOff>3098800</xdr:colOff>
      <xdr:row>14</xdr:row>
      <xdr:rowOff>914445</xdr:rowOff>
    </xdr:to>
    <xdr:pic>
      <xdr:nvPicPr>
        <xdr:cNvPr id="8" name="Imagen 7">
          <a:extLst>
            <a:ext uri="{FF2B5EF4-FFF2-40B4-BE49-F238E27FC236}">
              <a16:creationId xmlns:a16="http://schemas.microsoft.com/office/drawing/2014/main" id="{6C854847-FFFA-4B23-A03B-D31B7301CDB8}"/>
            </a:ext>
          </a:extLst>
        </xdr:cNvPr>
        <xdr:cNvPicPr>
          <a:picLocks noChangeAspect="1"/>
        </xdr:cNvPicPr>
      </xdr:nvPicPr>
      <xdr:blipFill>
        <a:blip xmlns:r="http://schemas.openxmlformats.org/officeDocument/2006/relationships" r:embed="rId5"/>
        <a:stretch>
          <a:fillRect/>
        </a:stretch>
      </xdr:blipFill>
      <xdr:spPr>
        <a:xfrm>
          <a:off x="2832100" y="31146750"/>
          <a:ext cx="5880100" cy="8826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2</xdr:col>
      <xdr:colOff>942173</xdr:colOff>
      <xdr:row>14</xdr:row>
      <xdr:rowOff>34532</xdr:rowOff>
    </xdr:to>
    <xdr:pic>
      <xdr:nvPicPr>
        <xdr:cNvPr id="2" name="Imagen 1">
          <a:extLst>
            <a:ext uri="{FF2B5EF4-FFF2-40B4-BE49-F238E27FC236}">
              <a16:creationId xmlns:a16="http://schemas.microsoft.com/office/drawing/2014/main" id="{2ED4682E-D97E-469F-A703-83A0B22D32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31750"/>
          <a:ext cx="4872823" cy="2530082"/>
        </a:xfrm>
        <a:prstGeom prst="rect">
          <a:avLst/>
        </a:prstGeom>
      </xdr:spPr>
    </xdr:pic>
    <xdr:clientData/>
  </xdr:twoCellAnchor>
  <xdr:twoCellAnchor editAs="oneCell">
    <xdr:from>
      <xdr:col>1</xdr:col>
      <xdr:colOff>635000</xdr:colOff>
      <xdr:row>3</xdr:row>
      <xdr:rowOff>27625</xdr:rowOff>
    </xdr:from>
    <xdr:to>
      <xdr:col>2</xdr:col>
      <xdr:colOff>561274</xdr:colOff>
      <xdr:row>11</xdr:row>
      <xdr:rowOff>59377</xdr:rowOff>
    </xdr:to>
    <xdr:pic>
      <xdr:nvPicPr>
        <xdr:cNvPr id="3" name="Imagen 2">
          <a:extLst>
            <a:ext uri="{FF2B5EF4-FFF2-40B4-BE49-F238E27FC236}">
              <a16:creationId xmlns:a16="http://schemas.microsoft.com/office/drawing/2014/main" id="{D067C94B-2194-4ACD-B529-0568FDA8B8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0350" y="567375"/>
          <a:ext cx="2961574" cy="1466852"/>
        </a:xfrm>
        <a:prstGeom prst="rect">
          <a:avLst/>
        </a:prstGeom>
      </xdr:spPr>
    </xdr:pic>
    <xdr:clientData/>
  </xdr:twoCellAnchor>
  <xdr:twoCellAnchor>
    <xdr:from>
      <xdr:col>2</xdr:col>
      <xdr:colOff>1222375</xdr:colOff>
      <xdr:row>2</xdr:row>
      <xdr:rowOff>128856</xdr:rowOff>
    </xdr:from>
    <xdr:to>
      <xdr:col>8</xdr:col>
      <xdr:colOff>1279525</xdr:colOff>
      <xdr:row>12</xdr:row>
      <xdr:rowOff>158750</xdr:rowOff>
    </xdr:to>
    <xdr:sp macro="" textlink="">
      <xdr:nvSpPr>
        <xdr:cNvPr id="4" name="TextBox 11">
          <a:extLst>
            <a:ext uri="{FF2B5EF4-FFF2-40B4-BE49-F238E27FC236}">
              <a16:creationId xmlns:a16="http://schemas.microsoft.com/office/drawing/2014/main" id="{0B3B3A28-5267-418E-8FC1-D8FC7DDF3E05}"/>
            </a:ext>
          </a:extLst>
        </xdr:cNvPr>
        <xdr:cNvSpPr txBox="1"/>
      </xdr:nvSpPr>
      <xdr:spPr>
        <a:xfrm>
          <a:off x="5143500" y="493981"/>
          <a:ext cx="16519525" cy="1839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1">
              <a:solidFill>
                <a:srgbClr val="2C6B81"/>
              </a:solidFill>
              <a:latin typeface="Calibri" panose="020F0502020204030204" pitchFamily="34" charset="0"/>
              <a:cs typeface="Calibri" panose="020F0502020204030204" pitchFamily="34" charset="0"/>
            </a:rPr>
            <a:t>Plan de Mejoramiento Suscrito con la Contraloría</a:t>
          </a:r>
          <a:r>
            <a:rPr lang="en-US" sz="4800" b="1" baseline="0">
              <a:solidFill>
                <a:srgbClr val="2C6B81"/>
              </a:solidFill>
              <a:latin typeface="Calibri" panose="020F0502020204030204" pitchFamily="34" charset="0"/>
              <a:cs typeface="Calibri" panose="020F0502020204030204" pitchFamily="34" charset="0"/>
            </a:rPr>
            <a:t> General de la República</a:t>
          </a:r>
          <a:endParaRPr lang="en-US" sz="4800" b="1">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9</xdr:col>
      <xdr:colOff>317500</xdr:colOff>
      <xdr:row>0</xdr:row>
      <xdr:rowOff>0</xdr:rowOff>
    </xdr:from>
    <xdr:to>
      <xdr:col>11</xdr:col>
      <xdr:colOff>0</xdr:colOff>
      <xdr:row>12</xdr:row>
      <xdr:rowOff>51644</xdr:rowOff>
    </xdr:to>
    <xdr:pic>
      <xdr:nvPicPr>
        <xdr:cNvPr id="8" name="Imagen 7">
          <a:extLst>
            <a:ext uri="{FF2B5EF4-FFF2-40B4-BE49-F238E27FC236}">
              <a16:creationId xmlns:a16="http://schemas.microsoft.com/office/drawing/2014/main" id="{EB00281C-AB7B-4D0C-B2BB-E03682DD6B7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22047200" y="0"/>
          <a:ext cx="2978150" cy="2204294"/>
        </a:xfrm>
        <a:prstGeom prst="rect">
          <a:avLst/>
        </a:prstGeom>
      </xdr:spPr>
    </xdr:pic>
    <xdr:clientData/>
  </xdr:twoCellAnchor>
  <xdr:twoCellAnchor editAs="oneCell">
    <xdr:from>
      <xdr:col>9</xdr:col>
      <xdr:colOff>1859642</xdr:colOff>
      <xdr:row>2</xdr:row>
      <xdr:rowOff>136071</xdr:rowOff>
    </xdr:from>
    <xdr:to>
      <xdr:col>10</xdr:col>
      <xdr:colOff>584602</xdr:colOff>
      <xdr:row>9</xdr:row>
      <xdr:rowOff>30238</xdr:rowOff>
    </xdr:to>
    <xdr:pic>
      <xdr:nvPicPr>
        <xdr:cNvPr id="9" name="Imagen 8">
          <a:extLst>
            <a:ext uri="{FF2B5EF4-FFF2-40B4-BE49-F238E27FC236}">
              <a16:creationId xmlns:a16="http://schemas.microsoft.com/office/drawing/2014/main" id="{25A3A9BE-F280-484D-8DBD-6B3DA5DB0BCC}"/>
            </a:ext>
          </a:extLst>
        </xdr:cNvPr>
        <xdr:cNvPicPr>
          <a:picLocks noChangeAspect="1"/>
        </xdr:cNvPicPr>
      </xdr:nvPicPr>
      <xdr:blipFill>
        <a:blip xmlns:r="http://schemas.openxmlformats.org/officeDocument/2006/relationships" r:embed="rId4"/>
        <a:stretch>
          <a:fillRect/>
        </a:stretch>
      </xdr:blipFill>
      <xdr:spPr>
        <a:xfrm>
          <a:off x="23589342" y="504371"/>
          <a:ext cx="1258610" cy="1094317"/>
        </a:xfrm>
        <a:prstGeom prst="rect">
          <a:avLst/>
        </a:prstGeom>
      </xdr:spPr>
    </xdr:pic>
    <xdr:clientData/>
  </xdr:twoCellAnchor>
  <xdr:twoCellAnchor editAs="oneCell">
    <xdr:from>
      <xdr:col>2</xdr:col>
      <xdr:colOff>38100</xdr:colOff>
      <xdr:row>21</xdr:row>
      <xdr:rowOff>38100</xdr:rowOff>
    </xdr:from>
    <xdr:to>
      <xdr:col>2</xdr:col>
      <xdr:colOff>5365750</xdr:colOff>
      <xdr:row>21</xdr:row>
      <xdr:rowOff>920795</xdr:rowOff>
    </xdr:to>
    <xdr:pic>
      <xdr:nvPicPr>
        <xdr:cNvPr id="11" name="Imagen 10">
          <a:extLst>
            <a:ext uri="{FF2B5EF4-FFF2-40B4-BE49-F238E27FC236}">
              <a16:creationId xmlns:a16="http://schemas.microsoft.com/office/drawing/2014/main" id="{1966B31C-B1D7-45F1-A4E4-5C0ECB29A98C}"/>
            </a:ext>
          </a:extLst>
        </xdr:cNvPr>
        <xdr:cNvPicPr>
          <a:picLocks noChangeAspect="1"/>
        </xdr:cNvPicPr>
      </xdr:nvPicPr>
      <xdr:blipFill>
        <a:blip xmlns:r="http://schemas.openxmlformats.org/officeDocument/2006/relationships" r:embed="rId5"/>
        <a:stretch>
          <a:fillRect/>
        </a:stretch>
      </xdr:blipFill>
      <xdr:spPr>
        <a:xfrm>
          <a:off x="3968750" y="6191250"/>
          <a:ext cx="5327650" cy="882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Estrategica/Planes%20Estrat&#233;gicos/Plan%20de%20Acci&#243;n%202022/Publicaci&#243;n/Plan%20de%20Accion%20V10%20-%20Integraci&#243;n%20Decreto%20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neira/AppData/Local/Microsoft/Windows/INetCache/Content.Outlook/QTKFLZB2/MN2022012_ANEXO001%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onEstrategica/Planes%20Estrat&#233;gicos/Plan%20de%20Acci&#243;n%202023/Formulaci&#243;n/Planes%20Preliminares/Versi&#243;n%201/Planes/V2/Gerencia%20de%20Recursos%20-%2030.11.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milia/Downloads/Tecnolog&#237;a%20-%2006.1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 PAA"/>
      <sheetName val="Plan de Acción Estratégico"/>
      <sheetName val="PINAR"/>
      <sheetName val="PETH"/>
      <sheetName val="Plan de Vacantes"/>
      <sheetName val="Plan de Previsión de RRHH"/>
      <sheetName val="PSST"/>
      <sheetName val="Plan de Incentivos"/>
      <sheetName val="PIC"/>
      <sheetName val="PAAC"/>
      <sheetName val="PTRSI"/>
      <sheetName val="PETI"/>
      <sheetName val="PSPI"/>
      <sheetName val="CGR"/>
      <sheetName val="PES"/>
      <sheetName val="MIPG"/>
      <sheetName val="Riesgos"/>
      <sheetName val="Trámites"/>
      <sheetName val="Rendición_de_Cuentas"/>
      <sheetName val="Atención_al_Ciudadano"/>
      <sheetName val="Transparencia y O. Acciones"/>
      <sheetName val="Plan de Accion V10 - Integració"/>
    </sheetNames>
    <definedNames>
      <definedName name="Hoja18.PETI"/>
      <definedName name="Hoja19.PTRSI"/>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Diligenciamiento"/>
      <sheetName val="Plan Estratégico Cuatrienal"/>
      <sheetName val="Plan Estratégico Ins."/>
      <sheetName val="Plan de Acción - Planes Dto 612"/>
    </sheetNames>
    <sheetDataSet>
      <sheetData sheetId="0">
        <row r="124">
          <cell r="A124" t="str">
            <v>Ver 06 15/11/2022</v>
          </cell>
        </row>
        <row r="125">
          <cell r="A125" t="str">
            <v>S.I. U-I2-D2</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Diligenciamiento"/>
      <sheetName val="Plan Estratégico Cuatrienal"/>
      <sheetName val="Plan Estratégico Ins."/>
      <sheetName val="PETH"/>
      <sheetName val="PII"/>
      <sheetName val="PSST"/>
      <sheetName val="PIC"/>
      <sheetName val="PINAR"/>
      <sheetName val="PETI"/>
    </sheetNames>
    <sheetDataSet>
      <sheetData sheetId="0">
        <row r="124">
          <cell r="A124" t="str">
            <v>Ver 06 15/11/2022</v>
          </cell>
        </row>
        <row r="125">
          <cell r="A125" t="str">
            <v>S.I. U-I2-D2</v>
          </cell>
        </row>
      </sheetData>
      <sheetData sheetId="1"/>
      <sheetData sheetId="2"/>
      <sheetData sheetId="3"/>
      <sheetData sheetId="4"/>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Diligenciamiento"/>
      <sheetName val="Plan de Acción"/>
      <sheetName val="Plan Estratégico Cuatrienal"/>
      <sheetName val="Plan Estratégico Ins."/>
      <sheetName val="PETI"/>
    </sheetNames>
    <sheetDataSet>
      <sheetData sheetId="0">
        <row r="124">
          <cell r="A124" t="str">
            <v>Ver 06 15/11/2022</v>
          </cell>
        </row>
        <row r="125">
          <cell r="A125" t="str">
            <v>S.I. U-I2-D2</v>
          </cell>
        </row>
      </sheetData>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EDCFD-B1DD-44E7-A904-C0BA0E375CC8}" name="Tabla1" displayName="Tabla1" ref="A5:BB40" totalsRowShown="0" headerRowDxfId="822" dataDxfId="820" headerRowBorderDxfId="821">
  <tableColumns count="54">
    <tableColumn id="1" xr3:uid="{A04DE76E-BAC1-4084-AE99-093A0C136D17}" name="Lineamientos Estratégicos" dataDxfId="819"/>
    <tableColumn id="3" xr3:uid="{74F4A9FD-A554-4DE4-BB46-146A75F98634}" name="Perspectivas Estratégicas" dataDxfId="818"/>
    <tableColumn id="2" xr3:uid="{B16C75FE-2E6F-454F-8237-EB01E71CC3A1}" name="Objetivos Estratégicos" dataDxfId="817"/>
    <tableColumn id="85" xr3:uid="{6CE6C621-2AEC-42E8-AA9D-521E1EC62036}" name="Meta del Objetivo" dataDxfId="816"/>
    <tableColumn id="83" xr3:uid="{533311F6-C9C0-4F68-BB91-F51549CC2582}" name="Fórmula de Cálculo" dataDxfId="815"/>
    <tableColumn id="84" xr3:uid="{42A90DC9-2AF9-4A8E-B483-913522215ED5}" name="Meta Cuatrienio" dataDxfId="814"/>
    <tableColumn id="81" xr3:uid="{CD2B421A-F6E3-4A2A-A07A-80704F76A9D3}" name="Unidad de Medida" dataDxfId="813"/>
    <tableColumn id="11" xr3:uid="{256A829B-D98B-4CE6-A2B2-0BE301EC04A7}" name="Entregable" dataDxfId="812"/>
    <tableColumn id="82" xr3:uid="{3FA08ACF-CAF6-4643-9DDD-A8B70060A8B4}" name="TRIM I" dataDxfId="811"/>
    <tableColumn id="78" xr3:uid="{550DB4D4-792C-4CCE-A5DC-0020385E101C}" name="TRIM II" dataDxfId="810"/>
    <tableColumn id="79" xr3:uid="{CB29ABEB-D00E-4D0A-AA15-69F42676B448}" name="TRIM III" dataDxfId="809"/>
    <tableColumn id="80" xr3:uid="{13CDF25A-A4FE-44EB-98DA-EF0C9C9D9CA5}" name="TRIM IV" dataDxfId="808"/>
    <tableColumn id="75" xr3:uid="{B3A29108-5CF1-4C9B-BF65-BB63BBEBD47C}" name="TOTAL AÑO" dataDxfId="807"/>
    <tableColumn id="76" xr3:uid="{5D4AAC93-3BAD-40C5-9DE6-A1C59AA2AF6A}" name="TRIM I    " dataDxfId="806"/>
    <tableColumn id="77" xr3:uid="{9EC08A8E-8DC6-4087-80BD-33074A7448FE}" name="TRIM II     " dataDxfId="805"/>
    <tableColumn id="72" xr3:uid="{143A68F3-5974-44DE-A5F5-9AAB8BF3F947}" name="TRIM III    " dataDxfId="804"/>
    <tableColumn id="73" xr3:uid="{86518501-2D03-49E5-91EE-BBBDB3F012AF}" name="TRIM IV    " dataDxfId="803"/>
    <tableColumn id="74" xr3:uid="{BE1D4317-F1D7-4852-89D3-DC8F6D897DF9}" name="Resultado acumulado   " dataDxfId="802"/>
    <tableColumn id="69" xr3:uid="{BCA825B2-B143-4B37-B4CD-E1E12A82691F}" name="Ejecución   " dataDxfId="801"/>
    <tableColumn id="16" xr3:uid="{A3BE824D-D6D2-4D1C-BCAF-116AC55D3D84}" name="Linea de Negocio" dataDxfId="800"/>
    <tableColumn id="15" xr3:uid="{833D7CDA-7C41-4F7A-80D3-B4B6CB2A78AC}" name="Programa " dataDxfId="799"/>
    <tableColumn id="4" xr3:uid="{6714EC60-78AA-42CB-895D-965D9F908B9D}" name="Estrategia" dataDxfId="798"/>
    <tableColumn id="10" xr3:uid="{A8073EEC-50CA-4A80-9907-45AC5524AA14}" name="Peso porcentual del objetivo (frente a la totalidad del plan)" dataDxfId="797"/>
    <tableColumn id="5" xr3:uid="{C3342831-E7A9-40F0-8938-BDEEA471554B}" name="Nombre " dataDxfId="796"/>
    <tableColumn id="6" xr3:uid="{E6F5FCD5-866F-4996-8EEB-7E49924076DC}" name="Descripción" dataDxfId="795"/>
    <tableColumn id="17" xr3:uid="{DED3AEFB-95CC-440D-8EB0-B0836B1BE71F}" name="Fecha Inicial Planificada" dataDxfId="794"/>
    <tableColumn id="7" xr3:uid="{E5A27D37-D5E7-43DC-91CA-C64C65F8E838}" name="Fecha final planificada" dataDxfId="793"/>
    <tableColumn id="19" xr3:uid="{DF1203D7-7341-4A28-A96C-A8800468BF56}" name="Nombre del Indicador " dataDxfId="792"/>
    <tableColumn id="18" xr3:uid="{73E331A7-F707-4AA9-9A15-7058BAB66FCD}" name="Fórmula de Cálculo    " dataDxfId="791"/>
    <tableColumn id="21" xr3:uid="{9EA0EC77-B6D2-446F-B621-8852D7DE60DB}" name="Meta Anual " dataDxfId="790"/>
    <tableColumn id="20" xr3:uid="{14937BC3-C43B-4142-A63D-89938768A491}" name="Unidad de Medida   " dataDxfId="789"/>
    <tableColumn id="25" xr3:uid="{0B0D13D1-4941-4EA9-8941-CED433956B76}" name="TRIM I  " dataDxfId="788"/>
    <tableColumn id="24" xr3:uid="{19310F0B-7699-467A-B12F-A3A067823035}" name="TRIM II    " dataDxfId="787"/>
    <tableColumn id="23" xr3:uid="{21CBB366-A024-401A-9DE5-0C08685F3EF8}" name="TRIM III     " dataDxfId="786"/>
    <tableColumn id="26" xr3:uid="{A1F23530-11FD-4B7E-BBC3-88375B667D04}" name="TRIM IV      " dataDxfId="785"/>
    <tableColumn id="22" xr3:uid="{2FE17489-357B-4901-8085-7AF0DB57B3E7}" name="TOTAL AÑO2" dataDxfId="784"/>
    <tableColumn id="37" xr3:uid="{DBA8FEEA-319E-4210-9FFD-ED0E27971C7B}" name="Enero " dataDxfId="783"/>
    <tableColumn id="38" xr3:uid="{1C210BFD-A7C7-4A8D-B3CC-F0FB40A13F58}" name="Febrero" dataDxfId="782"/>
    <tableColumn id="35" xr3:uid="{56B1458C-7565-46AE-8D86-0151333AAE04}" name="Marzo" dataDxfId="781"/>
    <tableColumn id="36" xr3:uid="{5C27EC0D-6EC1-4A97-858B-977DA5058216}" name="Abril" dataDxfId="780"/>
    <tableColumn id="33" xr3:uid="{8F95B7EF-A7E8-43F9-A3E2-F3D7D6A5A5EC}" name="Mayo" dataDxfId="779"/>
    <tableColumn id="34" xr3:uid="{D3F0E88B-A803-4B26-813C-562C4CFFFF03}" name="Junio" dataDxfId="778"/>
    <tableColumn id="31" xr3:uid="{5F603C0A-5B9D-443D-960D-2F2C50C47227}" name="Julio" dataDxfId="777"/>
    <tableColumn id="32" xr3:uid="{286545B1-CB58-4681-8201-3E993BC9D7F2}" name="Ago." dataDxfId="776"/>
    <tableColumn id="29" xr3:uid="{D934F492-9584-402E-A0C5-51550F1E28F0}" name="Sept." dataDxfId="775"/>
    <tableColumn id="30" xr3:uid="{82E620F5-28AD-44B3-A076-55431415B866}" name="Oct." dataDxfId="774"/>
    <tableColumn id="28" xr3:uid="{4182B0FB-8138-4A8B-B2D0-AE6A582B8236}" name="Nov." dataDxfId="773"/>
    <tableColumn id="39" xr3:uid="{83080AE5-4AB9-46C1-B70F-20249808BAB7}" name="Dic" dataDxfId="772"/>
    <tableColumn id="40" xr3:uid="{7C55A44A-5A30-4B28-8438-E1217974732C}" name="Resultado acumulado " dataDxfId="771"/>
    <tableColumn id="27" xr3:uid="{246CA1EA-C9C5-4784-BB8A-D7EA4991535A}" name="Ejecución_x000a_" dataDxfId="770"/>
    <tableColumn id="64" xr3:uid="{A02D8568-00A9-4FF1-A4CC-1510DB29100A}" name="Nombre del Indicador     " dataDxfId="769"/>
    <tableColumn id="8" xr3:uid="{5A68E004-4557-421A-A8DE-41ED017552F1}" name="Área Organizativa Responsable de Ejecutar la Actividad" dataDxfId="768"/>
    <tableColumn id="9" xr3:uid="{4C481170-143E-43B7-A4DB-DF7C86C144ED}" name="Cargo del Responsable de Ejecutar la Actividad / Área Organizativa a la que Pertenece el Cargo" dataDxfId="767"/>
    <tableColumn id="13" xr3:uid="{B7D19711-CC1A-47A6-B3D4-220B31A09F31}" name="Cargo del Responsable de Documentar la Actividad / Área Organizativa a la que Pertenece el Cargo" dataDxfId="76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DA022B-502D-441E-AAB8-332D801EEB29}" name="Tabla14" displayName="Tabla14" ref="A5:BA37" totalsRowCount="1" headerRowDxfId="765" dataDxfId="763" headerRowBorderDxfId="764">
  <tableColumns count="53">
    <tableColumn id="1" xr3:uid="{B75615E7-DF5E-4386-A657-591151662D3F}" name="Lineamientos Estratégicos" dataDxfId="762" totalsRowDxfId="761"/>
    <tableColumn id="3" xr3:uid="{937A5652-6550-489D-B446-4B029F94A0AF}" name="Perspectivas Estratégicas" dataDxfId="760" totalsRowDxfId="759"/>
    <tableColumn id="2" xr3:uid="{C4E7E094-B2A4-4551-B55D-988FEF93420B}" name="Objetivos Estratégicos" dataDxfId="758" totalsRowDxfId="757"/>
    <tableColumn id="62" xr3:uid="{DC8B189C-E149-461D-A741-42716E0FC3F5}" name="Meta del Objetivo" dataDxfId="756" totalsRowDxfId="755"/>
    <tableColumn id="63" xr3:uid="{FE094F4D-9E98-466E-AA7C-1CFA8C647743}" name="Fórmula de Cálculo" dataDxfId="754" totalsRowDxfId="753"/>
    <tableColumn id="60" xr3:uid="{2D99AE51-3C32-45E2-AADF-444626408F66}" name="Meta " dataDxfId="752" totalsRowDxfId="751"/>
    <tableColumn id="61" xr3:uid="{64945A1B-7AB3-4059-971C-0D8257675613}" name="Unidad de Medida" dataDxfId="750" totalsRowDxfId="749"/>
    <tableColumn id="58" xr3:uid="{983B526E-37E7-4958-800C-93AAE449DAE5}" name="TRIM I" dataDxfId="748" totalsRowDxfId="747"/>
    <tableColumn id="59" xr3:uid="{82D88663-A418-4A35-B1BC-F04D01C18810}" name="TRIM II" dataDxfId="746" totalsRowDxfId="745"/>
    <tableColumn id="56" xr3:uid="{F5678919-83A1-477F-B937-5825307DD5D3}" name="TRIM III" dataDxfId="744" totalsRowDxfId="743"/>
    <tableColumn id="57" xr3:uid="{B578AC32-D349-4292-9849-2CE7EFC9D3B5}" name="TRIM IV" dataDxfId="742" totalsRowDxfId="741"/>
    <tableColumn id="54" xr3:uid="{377ED45B-CFED-41EC-9805-51E16B3442A7}" name="TOTAL AÑO" dataDxfId="740" totalsRowDxfId="739">
      <calculatedColumnFormula>SUM(Tabla14[[#This Row],[TRIM I]:[TRIM IV]])</calculatedColumnFormula>
    </tableColumn>
    <tableColumn id="55" xr3:uid="{91195757-24EB-4E88-8B49-723491526197}" name="TRIM I    " dataDxfId="738" totalsRowDxfId="737"/>
    <tableColumn id="52" xr3:uid="{0A1B0A02-69BE-4938-961B-DB3CB62B400D}" name="TRIM II     " dataDxfId="736" totalsRowDxfId="735"/>
    <tableColumn id="53" xr3:uid="{D5CE0929-3A19-4E62-9117-5132F648CCE9}" name="TRIM III    " dataDxfId="734" totalsRowDxfId="733"/>
    <tableColumn id="50" xr3:uid="{834582E5-122F-4035-9FAD-F1B8140C5773}" name="TRIM IV    " dataDxfId="732" totalsRowDxfId="731"/>
    <tableColumn id="51" xr3:uid="{75AFAD26-1444-4387-8D63-6CFB2762E000}" name="Resultado acumulado   " dataDxfId="730" totalsRowDxfId="729"/>
    <tableColumn id="48" xr3:uid="{4AEF4089-0CB1-4349-84AF-3108F4622CB9}" name="Ejecución   " dataDxfId="728" totalsRowDxfId="727"/>
    <tableColumn id="16" xr3:uid="{C0F49CBD-1B8C-4BDF-A6F4-92582E588437}" name="Dimensión MIPG" dataDxfId="726" totalsRowDxfId="725"/>
    <tableColumn id="11" xr3:uid="{759B924D-309E-46E3-88D1-BF79AC27964F}" name="Política de Gestión y Desempeño MIPG" dataDxfId="724" totalsRowDxfId="723"/>
    <tableColumn id="15" xr3:uid="{156A9FE0-BE38-461E-88D4-AFCF2018E8D2}" name="Componente Plan Anticorrupción y Atención al Ciudadano " dataDxfId="722" totalsRowDxfId="721"/>
    <tableColumn id="4" xr3:uid="{6147D15C-B8AD-442E-86AE-1A01C52CD8B9}" name="Subcomponente Plan Anticorrupción y Atención al Ciudadano " dataDxfId="720" totalsRowDxfId="719"/>
    <tableColumn id="10" xr3:uid="{2382AD97-E265-491E-83ED-3296C7D43D1B}" name="Peso porcentual de la actividad (frente a la totalidad del plan)" totalsRowLabel="100%" dataDxfId="718" totalsRowDxfId="717"/>
    <tableColumn id="5" xr3:uid="{9DBE2BCA-F8BB-475B-A9A6-068D0FBA5AEA}" name="Nombre " dataDxfId="716" totalsRowDxfId="715"/>
    <tableColumn id="6" xr3:uid="{6F497053-48E4-4F42-B913-AFE5C199B5F4}" name="Descripción" dataDxfId="714" totalsRowDxfId="713"/>
    <tableColumn id="17" xr3:uid="{B72ED99A-D54A-44D3-BFA9-B79D11DB696B}" name="Fecha Inicial Planificada" dataDxfId="712" totalsRowDxfId="711"/>
    <tableColumn id="7" xr3:uid="{8897FE3B-D828-4C30-9CBB-36A58E1FBED6}" name="Fecha final planificada" dataDxfId="710" totalsRowDxfId="709"/>
    <tableColumn id="19" xr3:uid="{005F854A-ACCD-4711-905E-6E11AF5F30C7}" name="Nombre del Indicador " dataDxfId="708" totalsRowDxfId="707"/>
    <tableColumn id="18" xr3:uid="{439361CD-2EF2-4826-8BAC-91EA89B03C25}" name="Fórmula de Cálculo   " dataDxfId="706" totalsRowDxfId="705"/>
    <tableColumn id="21" xr3:uid="{1D193BE1-D299-40B5-B6AC-3F59BD7A858D}" name="Meta Anual " dataDxfId="704" totalsRowDxfId="703"/>
    <tableColumn id="20" xr3:uid="{33CCFFC6-015C-4B38-A6EA-AE6CB49A4C2B}" name="Unidad de Medida   " dataDxfId="702" totalsRowDxfId="701"/>
    <tableColumn id="25" xr3:uid="{D763A1E3-ECAF-49C6-A0E5-B983A6D8E0F9}" name="TRIM I   " dataDxfId="700" totalsRowDxfId="699"/>
    <tableColumn id="24" xr3:uid="{E6463619-0686-432A-B5B5-BFB43710202F}" name="TRIM II   " dataDxfId="698" totalsRowDxfId="697"/>
    <tableColumn id="23" xr3:uid="{A49E4710-E477-4481-B15B-3663C8A91DC7}" name="TRIM III   " dataDxfId="696" totalsRowDxfId="695"/>
    <tableColumn id="26" xr3:uid="{65C8BF89-3804-41F8-979C-0BDDFF9BAC3B}" name="TRIM IV     " dataDxfId="694" totalsRowDxfId="693"/>
    <tableColumn id="22" xr3:uid="{04F17E2A-BFFA-4521-B5FE-EDC89B12417C}" name="TOTAL AÑO      " dataDxfId="692" totalsRowDxfId="691">
      <calculatedColumnFormula>SUM(Tabla14[[#This Row],[TRIM I   ]:[TRIM IV     ]])</calculatedColumnFormula>
    </tableColumn>
    <tableColumn id="37" xr3:uid="{9024964A-0C51-4AF5-B6BE-CCE4D4F3402D}" name="Enero " dataDxfId="690" totalsRowDxfId="689"/>
    <tableColumn id="38" xr3:uid="{20491628-D0DB-4482-8B83-5C328F834309}" name="Febrero" dataDxfId="688" totalsRowDxfId="687"/>
    <tableColumn id="35" xr3:uid="{FAF29A14-1CC3-4220-9E13-13B1715FAD04}" name="Marzo" dataDxfId="686" totalsRowDxfId="685"/>
    <tableColumn id="36" xr3:uid="{0F11899C-4072-4E42-BA2B-CA4845AD522F}" name="Abril" dataDxfId="684" totalsRowDxfId="683"/>
    <tableColumn id="33" xr3:uid="{F3E6EB72-D8DF-452F-A78D-0A0CF6A6BCF0}" name="Mayo" dataDxfId="682" totalsRowDxfId="681"/>
    <tableColumn id="34" xr3:uid="{65BB4B94-6E32-4530-9474-D35F1E28DDA4}" name="Junio" dataDxfId="680" totalsRowDxfId="679"/>
    <tableColumn id="31" xr3:uid="{280A5BFF-9C45-4EE0-925A-F5859052985A}" name="Julio" dataDxfId="678" totalsRowDxfId="677"/>
    <tableColumn id="32" xr3:uid="{4624D96F-7C7A-4B7E-92C8-0F09BA742CCF}" name="Ago." dataDxfId="676" totalsRowDxfId="675"/>
    <tableColumn id="29" xr3:uid="{EDBC001B-BD65-4F95-9DE4-C6F1458F7B1A}" name="Sept." dataDxfId="674" totalsRowDxfId="673"/>
    <tableColumn id="30" xr3:uid="{994C76AA-CEB2-45CE-97F0-3C7C67BA64FF}" name="Oct." dataDxfId="672" totalsRowDxfId="671"/>
    <tableColumn id="28" xr3:uid="{95C6562A-93DF-44CD-9FAE-D3E60E014921}" name="Nov." dataDxfId="670" totalsRowDxfId="669"/>
    <tableColumn id="39" xr3:uid="{DA7390AD-EFA4-4EDF-AB8C-1FBC6B7B7146}" name="Dic" dataDxfId="668" totalsRowDxfId="667"/>
    <tableColumn id="40" xr3:uid="{4B23D0E5-C0A6-47E6-99C0-344781CEAACE}" name="Resultado acumulado " dataDxfId="666" totalsRowDxfId="665"/>
    <tableColumn id="27" xr3:uid="{0F300E51-A180-4E34-B422-FDE584D6DFF2}" name="Ejecución_x000a_" dataDxfId="664" totalsRowDxfId="663"/>
    <tableColumn id="8" xr3:uid="{C2806580-C9F6-47FE-9B1E-0840036F21F9}" name="Área Organizativa Responsable de Ejecutar la Actividad" dataDxfId="662" totalsRowDxfId="661"/>
    <tableColumn id="9" xr3:uid="{C8BED0C2-59F3-462E-A644-1B74BE399238}" name="Cargo del Responsable de Ejecutar la Actividad / Área Organizativa a la que Pertenece el Cargo" dataDxfId="660" totalsRowDxfId="659"/>
    <tableColumn id="13" xr3:uid="{345949E0-678F-42D4-BEE5-BD66D91D9F28}" name="Cargo del Responsable de Documentar la Actividad / Área Organizativa a la que Pertenece el Cargo" dataDxfId="658" totalsRowDxfId="65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4866BD-39D1-4066-8A71-D7D799D32BD3}" name="Tabla148" displayName="Tabla148" ref="A5:BA11" totalsRowCount="1" headerRowDxfId="656" dataDxfId="654" headerRowBorderDxfId="655">
  <tableColumns count="53">
    <tableColumn id="1" xr3:uid="{413B6C6A-5CFD-4112-BA13-BCDB6360EB9D}" name="Lineamientos Estratégicos" dataDxfId="653" totalsRowDxfId="652"/>
    <tableColumn id="3" xr3:uid="{E2E3EA43-2CD4-4D2C-A8E0-B172953A11C7}" name="Perspectivas Estratégicas" dataDxfId="651" totalsRowDxfId="650"/>
    <tableColumn id="2" xr3:uid="{4F3A6ECE-85D3-4103-80B0-4F93C677FC72}" name="Objetivos Estratégicos" dataDxfId="649" totalsRowDxfId="648"/>
    <tableColumn id="62" xr3:uid="{ABE7BA6F-FC83-4DC5-B5A6-6CDAC909CC8A}" name="Meta del Objetivo" dataDxfId="647" totalsRowDxfId="646"/>
    <tableColumn id="63" xr3:uid="{C4F23DF4-3F9F-46A3-A114-4F319454DCA9}" name="Fórmula de Cálculo" dataDxfId="645" totalsRowDxfId="644"/>
    <tableColumn id="60" xr3:uid="{99DE0A4E-241A-4DC5-909E-7113F7F955B2}" name="Meta " dataDxfId="643" totalsRowDxfId="642"/>
    <tableColumn id="61" xr3:uid="{9F155B7C-3589-4C2A-BF39-FEFD584A8BCF}" name="Unidad de Medida" dataDxfId="641" totalsRowDxfId="640"/>
    <tableColumn id="58" xr3:uid="{29D1903F-0CC6-42F8-80C1-96130F0A3799}" name="TRIM I" dataDxfId="639" totalsRowDxfId="638"/>
    <tableColumn id="59" xr3:uid="{3223A4AD-0EB8-4FE2-BCB7-25F149A4FC39}" name="TRIM II" dataDxfId="637" totalsRowDxfId="636"/>
    <tableColumn id="56" xr3:uid="{50BBFA82-B6A1-4175-9B87-2CAAC2A4946C}" name="TRIM III" dataDxfId="635" totalsRowDxfId="634"/>
    <tableColumn id="57" xr3:uid="{B1D8F2EB-A59F-443F-B540-F07A39E733A8}" name="TRIM IV" dataDxfId="633" totalsRowDxfId="632"/>
    <tableColumn id="54" xr3:uid="{8CA5F69C-D6C3-46E9-AD51-66D884ED88AA}" name="TOTAL AÑO" dataDxfId="631" totalsRowDxfId="630">
      <calculatedColumnFormula>SUM(Tabla148[[#This Row],[TRIM I]:[TRIM IV]])</calculatedColumnFormula>
    </tableColumn>
    <tableColumn id="55" xr3:uid="{16F82FA7-CE03-4481-963C-16BC9C62D011}" name="TRIM I    " dataDxfId="629" totalsRowDxfId="628"/>
    <tableColumn id="52" xr3:uid="{9BDE0024-96F4-4ABA-98FE-21F8D6E5EC38}" name="TRIM II     " dataDxfId="627" totalsRowDxfId="626"/>
    <tableColumn id="53" xr3:uid="{9A840553-BE8E-4B06-B31E-373BFFC47F6B}" name="TRIM III    " dataDxfId="625" totalsRowDxfId="624"/>
    <tableColumn id="50" xr3:uid="{6F4E0DBC-DF6A-4302-87B1-E05DE4B69D16}" name="TRIM IV    " dataDxfId="623" totalsRowDxfId="622"/>
    <tableColumn id="51" xr3:uid="{D957AB05-E17F-4709-B587-3467BE42835B}" name="Resultado acumulado   " dataDxfId="621" totalsRowDxfId="620"/>
    <tableColumn id="48" xr3:uid="{A535098F-2BE9-4BEF-850D-EE5467223318}" name="Ejecución   " dataDxfId="619" totalsRowDxfId="618"/>
    <tableColumn id="16" xr3:uid="{B32F4F37-A92A-4118-91E3-C58D59402034}" name="Dimensión MIPG" dataDxfId="617" totalsRowDxfId="616"/>
    <tableColumn id="11" xr3:uid="{715B9AF2-FAC5-482F-AFEC-6D3EFFEBC36B}" name="Política de Gestión y Desempeño MIPG" dataDxfId="615" totalsRowDxfId="614"/>
    <tableColumn id="15" xr3:uid="{4C60C6D9-C47D-4660-A4DF-56CCEAF30FA5}" name="Componente Plan Anticorrupción y Atención al Ciudadano " dataDxfId="613" totalsRowDxfId="612"/>
    <tableColumn id="4" xr3:uid="{9FED9130-65FD-40FD-B2A9-CA596F86BFA6}" name="Subcomponente Plan Anticorrupción y Atención al Ciudadano " dataDxfId="611" totalsRowDxfId="610"/>
    <tableColumn id="10" xr3:uid="{9910EAE4-CFA1-4B2F-90CB-7A36E25B2AB2}" name="Peso porcentual de la actividad (frente a la totalidad del plan)" totalsRowFunction="custom" dataDxfId="609" totalsRowDxfId="608">
      <totalsRowFormula>SUM(Tabla148[Peso porcentual de la actividad (frente a la totalidad del plan)])</totalsRowFormula>
    </tableColumn>
    <tableColumn id="5" xr3:uid="{A5757692-4B39-426B-A51C-E5E0D6F4D01B}" name="Nombre " dataDxfId="607" totalsRowDxfId="606"/>
    <tableColumn id="6" xr3:uid="{B54D028B-A09F-4296-9D12-66BD8A1085BD}" name="Descripción" dataDxfId="605" totalsRowDxfId="604"/>
    <tableColumn id="17" xr3:uid="{822EAA41-6C01-46E1-86CC-D7E43F0C9C9D}" name="Fecha Inicial Planificada" dataDxfId="603" totalsRowDxfId="602"/>
    <tableColumn id="7" xr3:uid="{69382693-63B4-48AE-B831-9BDAC8AC833E}" name="Fecha final planificada" dataDxfId="601" totalsRowDxfId="600"/>
    <tableColumn id="19" xr3:uid="{C2ED5151-C873-4095-9026-96071FE4E046}" name="Nombre del Indicador " dataDxfId="599" totalsRowDxfId="598"/>
    <tableColumn id="18" xr3:uid="{39EA728D-7B86-4025-B114-1B395B3EB9BD}" name="Fórmula de Cálculo   " dataDxfId="597" totalsRowDxfId="596"/>
    <tableColumn id="21" xr3:uid="{5C2518A2-37F0-4B2F-8F0E-E6BCC66C9388}" name="Meta Anual " dataDxfId="595" totalsRowDxfId="594"/>
    <tableColumn id="20" xr3:uid="{66EFD22E-0C93-4FAB-820D-2D28B16E7A41}" name="Unidad de Medida   " dataDxfId="593" totalsRowDxfId="592"/>
    <tableColumn id="25" xr3:uid="{454957D0-35BB-4530-9A23-CA4E74F5E09F}" name="TRIM I   " dataDxfId="591" totalsRowDxfId="590"/>
    <tableColumn id="24" xr3:uid="{6E87BD39-D5AB-4A58-87D7-45C19444F217}" name="TRIM II   " dataDxfId="589" totalsRowDxfId="588"/>
    <tableColumn id="23" xr3:uid="{5A2105AE-631A-4778-AC1E-D3D71C1FD39F}" name="TRIM III   " dataDxfId="587" totalsRowDxfId="586"/>
    <tableColumn id="26" xr3:uid="{3631C8BD-4549-46CD-9B14-8E54F38E4A24}" name="TRIM IV     " dataDxfId="585" totalsRowDxfId="584"/>
    <tableColumn id="22" xr3:uid="{4C4550AA-05D2-4613-B5B0-9617776A0E1D}" name="TOTAL AÑO      " dataDxfId="583" totalsRowDxfId="582">
      <calculatedColumnFormula>SUM(Tabla148[[#This Row],[TRIM I   ]:[TRIM IV     ]])</calculatedColumnFormula>
    </tableColumn>
    <tableColumn id="37" xr3:uid="{D73D33E1-F384-4D14-9505-DC81B8669AEA}" name="Enero " dataDxfId="581" totalsRowDxfId="580"/>
    <tableColumn id="38" xr3:uid="{8768A25C-FB10-4164-9BC1-D92B175695F2}" name="Febrero" dataDxfId="579" totalsRowDxfId="578"/>
    <tableColumn id="35" xr3:uid="{6CEE15B3-4891-4518-803F-1ACA84FAC26F}" name="Marzo" dataDxfId="577" totalsRowDxfId="576"/>
    <tableColumn id="36" xr3:uid="{1A1D15D5-DC0E-4CA7-A28E-A6BAA76F8615}" name="Abril" dataDxfId="575" totalsRowDxfId="574"/>
    <tableColumn id="33" xr3:uid="{EB685100-07F9-4946-B1BA-E5E7F17CAB08}" name="Mayo" dataDxfId="573" totalsRowDxfId="572"/>
    <tableColumn id="34" xr3:uid="{5E9DCA2B-9114-4E83-91F0-887BA151A133}" name="Junio" dataDxfId="571" totalsRowDxfId="570"/>
    <tableColumn id="31" xr3:uid="{6802FB0D-90C1-4DEC-A159-5C128150E4C2}" name="Julio" dataDxfId="569" totalsRowDxfId="568"/>
    <tableColumn id="32" xr3:uid="{86643B93-1790-4CAD-8D44-B5D99E21660F}" name="Ago." dataDxfId="567" totalsRowDxfId="566"/>
    <tableColumn id="29" xr3:uid="{2502ABD7-4F6B-4470-B72E-68C7A0707F89}" name="Sept." dataDxfId="565" totalsRowDxfId="564"/>
    <tableColumn id="30" xr3:uid="{265409D6-D92B-4AF6-BA1F-46741FF7D2EE}" name="Oct." dataDxfId="563" totalsRowDxfId="562"/>
    <tableColumn id="28" xr3:uid="{4742B49A-653C-4CBC-96F6-0BEB8D0A65AA}" name="Nov." dataDxfId="561" totalsRowDxfId="560"/>
    <tableColumn id="39" xr3:uid="{265B3859-5C24-4185-9EFB-DB31F368F82F}" name="Dic" dataDxfId="559" totalsRowDxfId="558"/>
    <tableColumn id="40" xr3:uid="{42357430-97D7-45CD-920A-5B21F1805A77}" name="Resultado acumulado " dataDxfId="557" totalsRowDxfId="556"/>
    <tableColumn id="27" xr3:uid="{AFB7FB11-9A68-4313-BE68-D023A1DF1D1D}" name="Ejecución_x000a_" dataDxfId="555" totalsRowDxfId="554"/>
    <tableColumn id="8" xr3:uid="{207AC7E5-17F6-4475-9E26-3D94FFA27341}" name="Área Organizativa Responsable de Ejecutar la Actividad" dataDxfId="553" totalsRowDxfId="552"/>
    <tableColumn id="9" xr3:uid="{70916428-6160-43EB-86FC-3F96B4527DC4}" name="Cargo del Responsable de Ejecutar la Actividad / Área Organizativa a la que Pertenece el Cargo" dataDxfId="551" totalsRowDxfId="550"/>
    <tableColumn id="13" xr3:uid="{FE8815BD-B1C3-44B1-9102-36D850B3B0CE}" name="Cargo del Responsable de Documentar la Actividad / Área Organizativa a la que Pertenece el Cargo" dataDxfId="549" totalsRowDxfId="54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DDA3F9-2EF8-4121-B60D-8D665E43560A}" name="Tabla147" displayName="Tabla147" ref="A5:BA10" totalsRowCount="1" headerRowDxfId="547" dataDxfId="545" headerRowBorderDxfId="546">
  <tableColumns count="53">
    <tableColumn id="1" xr3:uid="{50F42DCE-6F09-4008-88A9-833C73B65A57}" name="Lineamientos Estratégicos" dataDxfId="544" totalsRowDxfId="543"/>
    <tableColumn id="3" xr3:uid="{3396D246-DCA1-457D-BCC7-3290DDA26965}" name="Perspectivas Estratégicas" dataDxfId="542" totalsRowDxfId="541"/>
    <tableColumn id="2" xr3:uid="{287A2866-68F1-4EFF-80AC-0FF87F15FD8E}" name="Objetivos Estratégicos" dataDxfId="540" totalsRowDxfId="539"/>
    <tableColumn id="62" xr3:uid="{5B360203-332E-4B16-B831-06ABAEC2BE0E}" name="Meta del Objetivo" dataDxfId="538" totalsRowDxfId="537"/>
    <tableColumn id="63" xr3:uid="{4A7B04D6-C97B-4204-9D37-1D28CE7C0551}" name="Fórmula de Cálculo" dataDxfId="536" totalsRowDxfId="535"/>
    <tableColumn id="60" xr3:uid="{63CC52BF-3DB7-40B9-826F-A3C3C3C224B9}" name="Meta " dataDxfId="534" totalsRowDxfId="533"/>
    <tableColumn id="61" xr3:uid="{62A051A0-6837-4B5C-95EA-B171741113AD}" name="Unidad de Medida" dataDxfId="532" totalsRowDxfId="531"/>
    <tableColumn id="58" xr3:uid="{F288802B-B923-495B-A3D2-7A04E164F02E}" name="TRIM I" dataDxfId="530" totalsRowDxfId="529"/>
    <tableColumn id="59" xr3:uid="{F139DF43-32A7-4578-A930-8E25D35B1897}" name="TRIM II" dataDxfId="528" totalsRowDxfId="527"/>
    <tableColumn id="56" xr3:uid="{4868B927-BF41-4EC6-82EC-817627832D35}" name="TRIM III" dataDxfId="526" totalsRowDxfId="525"/>
    <tableColumn id="57" xr3:uid="{174D54E2-5EF9-4496-95DF-96890BC7ED35}" name="TRIM IV" dataDxfId="524" totalsRowDxfId="523"/>
    <tableColumn id="54" xr3:uid="{80945FD9-22C3-426D-A088-52382E6A508A}" name="TOTAL AÑO" dataDxfId="522" totalsRowDxfId="521">
      <calculatedColumnFormula>SUM(Tabla147[[#This Row],[TRIM I]:[TRIM IV]])</calculatedColumnFormula>
    </tableColumn>
    <tableColumn id="55" xr3:uid="{E3A06E44-1D37-4E64-82BB-F4C446B1B5D1}" name="TRIM I    " dataDxfId="520" totalsRowDxfId="519"/>
    <tableColumn id="52" xr3:uid="{893E1D35-1654-436C-8148-A9CC199F1B16}" name="TRIM II     " dataDxfId="518" totalsRowDxfId="517"/>
    <tableColumn id="53" xr3:uid="{7B29E1D8-C58D-4066-BD72-EDCC63725369}" name="TRIM III    " dataDxfId="516" totalsRowDxfId="515"/>
    <tableColumn id="50" xr3:uid="{568CC69F-0608-421A-9AD5-F90E52C86465}" name="TRIM IV    " dataDxfId="514" totalsRowDxfId="513"/>
    <tableColumn id="51" xr3:uid="{E602A2AD-AD1E-467E-8296-FE6D1F5FD3C9}" name="Resultado acumulado   " dataDxfId="512" totalsRowDxfId="511"/>
    <tableColumn id="48" xr3:uid="{EC283875-A505-4CA8-8220-6DD7354F1A78}" name="Ejecución   " dataDxfId="510" totalsRowDxfId="509"/>
    <tableColumn id="16" xr3:uid="{3E88B083-D343-45F0-8629-837798489896}" name="Dimensión MIPG" dataDxfId="508" totalsRowDxfId="507"/>
    <tableColumn id="11" xr3:uid="{4EDCC35D-8D3C-411E-8F19-3411A6AE5BCC}" name="Política de Gestión y Desempeño MIPG" dataDxfId="506" totalsRowDxfId="505"/>
    <tableColumn id="15" xr3:uid="{FC943001-1019-45E6-822A-F1F59783D30D}" name="Componente Plan Anticorrupción y Atención al Ciudadano " dataDxfId="504" totalsRowDxfId="503"/>
    <tableColumn id="4" xr3:uid="{D14DD756-DBD7-46FD-8445-0A5486AB4523}" name="Subcomponente Plan Anticorrupción y Atención al Ciudadano " dataDxfId="502" totalsRowDxfId="501"/>
    <tableColumn id="10" xr3:uid="{D2DC3F4A-F0D5-4D81-9F8D-9EFA0636B534}" name="Peso porcentual de la actividad (frente a la totalidad del plan)" totalsRowFunction="custom" dataDxfId="500" totalsRowDxfId="499">
      <totalsRowFormula>SUM(Tabla147[Peso porcentual de la actividad (frente a la totalidad del plan)])</totalsRowFormula>
    </tableColumn>
    <tableColumn id="5" xr3:uid="{D2F95D36-10B1-4923-8CF5-F1BD87933D66}" name="Nombre " dataDxfId="498" totalsRowDxfId="497"/>
    <tableColumn id="6" xr3:uid="{F493B54D-F5F1-4C6D-BA30-A1D198609CD7}" name="Descripción" dataDxfId="496" totalsRowDxfId="495"/>
    <tableColumn id="17" xr3:uid="{9F9FF65A-E055-4F70-A5C9-F25C204E1668}" name="Fecha Inicial Planificada" dataDxfId="494" totalsRowDxfId="493"/>
    <tableColumn id="7" xr3:uid="{4C095A61-A5E7-4535-B15F-EF319B480BFD}" name="Fecha final planificada" dataDxfId="492" totalsRowDxfId="491"/>
    <tableColumn id="19" xr3:uid="{4CB49F78-84D6-463A-94B0-43D2A4C99AB8}" name="Nombre del Indicador " dataDxfId="490" totalsRowDxfId="489"/>
    <tableColumn id="18" xr3:uid="{6E4C5380-3FB1-4AED-975A-8C2685BEBD2B}" name="Fórmula de Cálculo   " dataDxfId="488" totalsRowDxfId="487"/>
    <tableColumn id="21" xr3:uid="{082018CB-0F3D-4DC6-AD87-8AD102126175}" name="Meta Anual " dataDxfId="486" totalsRowDxfId="485"/>
    <tableColumn id="20" xr3:uid="{B285013B-7190-4D73-8995-801C628FE757}" name="Unidad de Medida   " dataDxfId="484" totalsRowDxfId="483"/>
    <tableColumn id="25" xr3:uid="{003ED17A-ECB4-4632-8E0C-C7F192D6DFE6}" name="TRIM I   " dataDxfId="482" totalsRowDxfId="481"/>
    <tableColumn id="24" xr3:uid="{0EA12A8D-EC0B-48DF-B018-F33DF4E18458}" name="TRIM II   " dataDxfId="480" totalsRowDxfId="479"/>
    <tableColumn id="23" xr3:uid="{8249072F-4798-49EB-ADBC-7FB73D94D278}" name="TRIM III   " dataDxfId="478" totalsRowDxfId="477"/>
    <tableColumn id="26" xr3:uid="{1EC05A16-E1CC-40A3-9FBE-4ED3262BEAF7}" name="TRIM IV     " dataDxfId="476" totalsRowDxfId="475"/>
    <tableColumn id="22" xr3:uid="{D5C88372-AEFC-4209-B40A-5A2B8FFB5A25}" name="TOTAL AÑO      " dataDxfId="474" totalsRowDxfId="473"/>
    <tableColumn id="37" xr3:uid="{F7109CD6-A00A-4299-875A-A5CB26D8CAAE}" name="Enero " dataDxfId="472" totalsRowDxfId="471"/>
    <tableColumn id="38" xr3:uid="{C947D1D5-5DCD-47A7-9194-39F214E509F4}" name="Febrero" dataDxfId="470" totalsRowDxfId="469"/>
    <tableColumn id="35" xr3:uid="{3F0B16F4-299C-4FCB-A2D0-19C64EB92D4B}" name="Marzo" dataDxfId="468" totalsRowDxfId="467"/>
    <tableColumn id="36" xr3:uid="{21CF9C6A-0CE3-469F-B150-2BA535D916DD}" name="Abril" dataDxfId="466" totalsRowDxfId="465"/>
    <tableColumn id="33" xr3:uid="{F946FEA9-66B1-429C-9FBE-C955F2880B87}" name="Mayo" dataDxfId="464" totalsRowDxfId="463"/>
    <tableColumn id="34" xr3:uid="{1F2F1E2E-65D7-4680-B230-A354F38765E3}" name="Junio" dataDxfId="462" totalsRowDxfId="461"/>
    <tableColumn id="31" xr3:uid="{E3E333C4-7432-4AA5-ACAC-EBAC39E46806}" name="Julio" dataDxfId="460" totalsRowDxfId="459"/>
    <tableColumn id="32" xr3:uid="{FCE52ADD-2B99-4F47-946C-AE71DE163C83}" name="Ago." dataDxfId="458" totalsRowDxfId="457"/>
    <tableColumn id="29" xr3:uid="{1779DE0B-255E-4E44-B3B6-689008CF5C4E}" name="Sept." dataDxfId="456" totalsRowDxfId="455"/>
    <tableColumn id="30" xr3:uid="{3A6354E9-624B-497A-B59F-44837174C19C}" name="Oct." dataDxfId="454" totalsRowDxfId="453"/>
    <tableColumn id="28" xr3:uid="{0170265F-6431-4AA5-953F-EE921EE1952F}" name="Nov." dataDxfId="452" totalsRowDxfId="451"/>
    <tableColumn id="39" xr3:uid="{42D62731-A947-4526-983E-B105C40D7241}" name="Dic" dataDxfId="450" totalsRowDxfId="449"/>
    <tableColumn id="40" xr3:uid="{6EB1930E-99BC-4EE8-AC62-6BBB5A2C0B73}" name="Resultado acumulado " dataDxfId="448" totalsRowDxfId="447"/>
    <tableColumn id="27" xr3:uid="{6FF12799-1C61-4A7D-968D-98089E0E45BF}" name="Ejecución_x000a_" dataDxfId="446" totalsRowDxfId="445"/>
    <tableColumn id="8" xr3:uid="{E100CAD5-636E-4570-B493-7AFBCD6B3ADE}" name="Área Organizativa Responsable de Ejecutar la Actividad" dataDxfId="444" totalsRowDxfId="443"/>
    <tableColumn id="9" xr3:uid="{0AD6C2E5-09C5-42F7-90DD-70743330AF6B}" name="Cargo del Responsable de Ejecutar la Actividad / Área Organizativa a la que Pertenece el Cargo" dataDxfId="442" totalsRowDxfId="441"/>
    <tableColumn id="13" xr3:uid="{5985921E-AC02-42E0-940A-8012B5E7583A}" name="Cargo del Responsable de Documentar la Actividad / Área Organizativa a la que Pertenece el Cargo" dataDxfId="440" totalsRowDxfId="43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73DFE89-B71F-44D7-8EFD-D3F6D6776A7F}" name="Tabla14359" displayName="Tabla14359" ref="A5:BA7" totalsRowCount="1" headerRowDxfId="438" dataDxfId="436" headerRowBorderDxfId="437">
  <tableColumns count="53">
    <tableColumn id="1" xr3:uid="{1E2B7D81-C9A0-4FEE-A915-92FEB67F9E09}" name="Lineamientos Estratégicos" dataDxfId="435" totalsRowDxfId="434"/>
    <tableColumn id="3" xr3:uid="{2D7D01F4-2555-4509-96FF-18563DF5C7D2}" name="Perspectivas Estratégicas" dataDxfId="433" totalsRowDxfId="432"/>
    <tableColumn id="2" xr3:uid="{CBD295EC-E837-421F-8FE6-AA76507E36BE}" name="Objetivos Estratégicos" dataDxfId="431" totalsRowDxfId="430"/>
    <tableColumn id="62" xr3:uid="{7205E1C2-249C-45A0-ACB9-53FB4A7C8C7B}" name="Meta del Objetivo" dataDxfId="429" totalsRowDxfId="428"/>
    <tableColumn id="63" xr3:uid="{8834BF8B-4672-42AA-9AE9-F5105208E585}" name="Fórmula de Cálculo" dataDxfId="427" totalsRowDxfId="426"/>
    <tableColumn id="60" xr3:uid="{2E3EF509-9F9F-4E08-A6E0-03BF25678280}" name="Meta " dataDxfId="425" totalsRowDxfId="424"/>
    <tableColumn id="61" xr3:uid="{DFD48142-D023-4ACB-8EA8-7332E7245838}" name="Unidad de Medida" dataDxfId="423" totalsRowDxfId="422"/>
    <tableColumn id="58" xr3:uid="{794E0BC8-C99E-4FCF-B78B-64BEDF85D269}" name="TRIM I" dataDxfId="421" totalsRowDxfId="420"/>
    <tableColumn id="59" xr3:uid="{23C48D1E-FB83-4E6F-911A-FCA937D1D5C9}" name="TRIM II" dataDxfId="419" totalsRowDxfId="418"/>
    <tableColumn id="56" xr3:uid="{99867D05-284A-4A53-AC02-1D15AC6D3E11}" name="TRIM III" dataDxfId="417" totalsRowDxfId="416"/>
    <tableColumn id="57" xr3:uid="{4B0F717C-6CE9-4AEE-ABA1-8F344134E548}" name="TRIM IV" dataDxfId="415" totalsRowDxfId="414"/>
    <tableColumn id="54" xr3:uid="{E90C22BC-74FB-4538-A830-FC0EC86C4CED}" name="TOTAL AÑO" dataDxfId="413" totalsRowDxfId="412">
      <calculatedColumnFormula>SUM(Tabla14359[[#This Row],[TRIM I]:[TRIM IV]])</calculatedColumnFormula>
    </tableColumn>
    <tableColumn id="55" xr3:uid="{8DAA3186-9F42-4AD8-B1B8-C5828F38647B}" name="TRIM I    " dataDxfId="411" totalsRowDxfId="410"/>
    <tableColumn id="52" xr3:uid="{0B55E9E7-1A93-4E60-A496-E1D76E807118}" name="TRIM II     " dataDxfId="409" totalsRowDxfId="408"/>
    <tableColumn id="53" xr3:uid="{AF2CAF95-5277-46F2-8195-CBF7C7DE665A}" name="TRIM III    " dataDxfId="407" totalsRowDxfId="406"/>
    <tableColumn id="50" xr3:uid="{DD92C946-890D-4F05-B889-B69690D8AE92}" name="TRIM IV    " dataDxfId="405" totalsRowDxfId="404"/>
    <tableColumn id="51" xr3:uid="{3C58DD36-7216-4F76-A348-765DDDDA7450}" name="Resultado acumulado   " dataDxfId="403" totalsRowDxfId="402"/>
    <tableColumn id="48" xr3:uid="{5D759D1D-5FAE-41FF-B57A-965E8AC69CBC}" name="Ejecución   " dataDxfId="401" totalsRowDxfId="400"/>
    <tableColumn id="16" xr3:uid="{10B0506E-A07D-4CAB-8F7E-43A6F065B14F}" name="Dimensión MIPG" dataDxfId="399" totalsRowDxfId="398"/>
    <tableColumn id="11" xr3:uid="{1751FBDB-F010-4980-86C7-7E2D35719FF0}" name="Política de Gestión y Desempeño MIPG" dataDxfId="397" totalsRowDxfId="396"/>
    <tableColumn id="15" xr3:uid="{FC046B15-7EDD-415F-B8AA-B51C48A3248B}" name="Componente Plan Anticorrupción y Atención al Ciudadano " dataDxfId="395" totalsRowDxfId="394"/>
    <tableColumn id="4" xr3:uid="{B47A5A64-D7AD-4F4C-AE7A-831E7ACCA59E}" name="Subcomponente Plan Anticorrupción y Atención al Ciudadano " dataDxfId="393" totalsRowDxfId="392"/>
    <tableColumn id="10" xr3:uid="{349A1CEF-A3EB-4DF3-ADBC-8710D84A20D3}" name="Peso porcentual de la actividad (frente a la totalidad del plan)" totalsRowFunction="custom" dataDxfId="391" totalsRowDxfId="390">
      <totalsRowFormula>SUM(Tabla14359[Peso porcentual de la actividad (frente a la totalidad del plan)])</totalsRowFormula>
    </tableColumn>
    <tableColumn id="5" xr3:uid="{335BDB32-EFA9-4689-91FC-85D3DAD77A93}" name="Nombre " dataDxfId="389" totalsRowDxfId="388"/>
    <tableColumn id="6" xr3:uid="{681DB405-DB27-4051-BD62-94D1367AFD0F}" name="Descripción" dataDxfId="387" totalsRowDxfId="386"/>
    <tableColumn id="17" xr3:uid="{10D1700D-B5DF-4CBC-926D-73D54ECDF173}" name="Fecha Inicial Planificada" dataDxfId="385" totalsRowDxfId="384"/>
    <tableColumn id="7" xr3:uid="{FC96DA82-944D-40BA-8322-E323F1E45927}" name="Fecha final planificada" dataDxfId="383" totalsRowDxfId="382"/>
    <tableColumn id="19" xr3:uid="{8B4F7492-EAC6-4667-882A-CB3F1C703E71}" name="Nombre del Indicador " dataDxfId="381" totalsRowDxfId="380"/>
    <tableColumn id="18" xr3:uid="{EC3B4999-74E4-4798-8205-D47C2687F064}" name="Fórmula de Cálculo   " dataDxfId="379" totalsRowDxfId="378"/>
    <tableColumn id="21" xr3:uid="{1ACD41D1-9485-47C7-A95C-F750D86DCA01}" name="Meta Anual " dataDxfId="377" totalsRowDxfId="376"/>
    <tableColumn id="20" xr3:uid="{59ACB9CF-5618-4F37-9268-90A5CEDF177F}" name="Unidad de Medida   " dataDxfId="375" totalsRowDxfId="374"/>
    <tableColumn id="25" xr3:uid="{3CEA9E78-2D2A-4DF5-9DF5-CA5E41B5DAEE}" name="TRIM I   " dataDxfId="373" totalsRowDxfId="372"/>
    <tableColumn id="24" xr3:uid="{296D6A66-8C79-4FD1-85EA-3DD70CAB08A0}" name="TRIM II   " dataDxfId="371" totalsRowDxfId="370"/>
    <tableColumn id="23" xr3:uid="{07C9937D-30F8-4CF9-829E-54BB069AF45A}" name="TRIM III   " dataDxfId="369" totalsRowDxfId="368"/>
    <tableColumn id="26" xr3:uid="{440974D5-9B80-450C-87EB-F3406388F809}" name="TRIM IV     " dataDxfId="367" totalsRowDxfId="366"/>
    <tableColumn id="22" xr3:uid="{04595CD7-11A4-41FC-B7EF-A8B1A7AB09CB}" name="TOTAL AÑO      " dataDxfId="365" totalsRowDxfId="364">
      <calculatedColumnFormula>SUM(Tabla14359[[#This Row],[TRIM I   ]:[TRIM IV     ]])</calculatedColumnFormula>
    </tableColumn>
    <tableColumn id="37" xr3:uid="{B98F0466-932B-4491-BE5A-905A5DCE1E7D}" name="Enero " dataDxfId="363" totalsRowDxfId="362"/>
    <tableColumn id="38" xr3:uid="{997D2153-4784-4824-9BA5-7BCF5E349BF5}" name="Febrero" dataDxfId="361" totalsRowDxfId="360"/>
    <tableColumn id="35" xr3:uid="{D3A7732D-BF0B-410A-81FF-67539EBD50BE}" name="Marzo" dataDxfId="359" totalsRowDxfId="358"/>
    <tableColumn id="36" xr3:uid="{C331281F-5238-4766-9994-B99FF5EC5D78}" name="Abril" dataDxfId="357" totalsRowDxfId="356"/>
    <tableColumn id="33" xr3:uid="{1A20D2EE-B777-49F5-B715-2D9489FF6127}" name="Mayo" dataDxfId="355" totalsRowDxfId="354"/>
    <tableColumn id="34" xr3:uid="{69AC7B98-6E94-4CE7-8EC7-135D37E81B98}" name="Junio" dataDxfId="353" totalsRowDxfId="352"/>
    <tableColumn id="31" xr3:uid="{A2240453-FB63-49E7-B966-FA5ADBF05764}" name="Julio" dataDxfId="351" totalsRowDxfId="350"/>
    <tableColumn id="32" xr3:uid="{C32C8B29-1F7C-4356-B357-8BB1C5C623B8}" name="Ago." dataDxfId="349" totalsRowDxfId="348"/>
    <tableColumn id="29" xr3:uid="{6313FE30-AF89-4928-9A34-7E68F410BC41}" name="Sept." dataDxfId="347" totalsRowDxfId="346"/>
    <tableColumn id="30" xr3:uid="{34762A2C-817F-4EA6-AD9B-2E3467CF1C48}" name="Oct." dataDxfId="345" totalsRowDxfId="344"/>
    <tableColumn id="28" xr3:uid="{B6A49A12-937E-45B4-A994-DB45996A9AF0}" name="Nov." dataDxfId="343" totalsRowDxfId="342"/>
    <tableColumn id="39" xr3:uid="{15FA9384-AC33-46C5-AB9B-BF6FC1AA367E}" name="Dic" dataDxfId="341" totalsRowDxfId="340"/>
    <tableColumn id="40" xr3:uid="{688DEF5A-2AF5-4135-8FD7-FF642F173681}" name="Resultado acumulado " dataDxfId="339" totalsRowDxfId="338"/>
    <tableColumn id="27" xr3:uid="{3EB4D688-A5CD-459B-8139-88EEC0861DBF}" name="Ejecución_x000a_" dataDxfId="337" totalsRowDxfId="336"/>
    <tableColumn id="8" xr3:uid="{52B3A4FF-B667-4124-A652-2BBBF54BED6E}" name="Área Organizativa Responsable de Ejecutar la Actividad" dataDxfId="335" totalsRowDxfId="334"/>
    <tableColumn id="9" xr3:uid="{1A04AA8F-735B-453F-B778-499533804BDC}" name="Cargo del Responsable de Ejecutar la Actividad / Área Organizativa a la que Pertenece el Cargo" dataDxfId="333" totalsRowDxfId="332"/>
    <tableColumn id="13" xr3:uid="{025C8C76-C5A4-4C40-9D70-4A4DD75B1AA0}" name="Cargo del Responsable de Documentar la Actividad / Área Organizativa a la que Pertenece el Cargo" dataDxfId="331" totalsRowDxfId="330"/>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0084F3-F5C3-49DD-B678-30BA60EB1AE5}" name="Tabla1438" displayName="Tabla1438" ref="A5:BA8" totalsRowCount="1" headerRowDxfId="329" dataDxfId="327" headerRowBorderDxfId="328">
  <tableColumns count="53">
    <tableColumn id="1" xr3:uid="{9656B718-8EEA-4357-9428-7E0CB7F3F633}" name="Lineamientos Estratégicos" dataDxfId="326" totalsRowDxfId="325"/>
    <tableColumn id="3" xr3:uid="{04F88A07-3474-403D-A1C0-A9E1F29EFF0B}" name="Perspectivas Estratégicas" dataDxfId="324" totalsRowDxfId="323"/>
    <tableColumn id="2" xr3:uid="{D16CBCDD-D7C3-4C13-A366-A6D59793D658}" name="Objetivos Estratégicos" dataDxfId="322" totalsRowDxfId="321"/>
    <tableColumn id="62" xr3:uid="{DD4D05FC-9801-41C7-86AE-D01A8C73014C}" name="Meta del Objetivo" dataDxfId="320" totalsRowDxfId="319"/>
    <tableColumn id="63" xr3:uid="{FB3BA002-6943-4E37-93D0-EE69EEBB29B2}" name="Fórmula de Cálculo" dataDxfId="318" totalsRowDxfId="317"/>
    <tableColumn id="60" xr3:uid="{286843C3-C9A0-4B82-B183-8F26D0B98E96}" name="Meta " dataDxfId="316" totalsRowDxfId="315"/>
    <tableColumn id="61" xr3:uid="{1D209D49-4591-4715-A889-A64B49C6ACEC}" name="Unidad de Medida" dataDxfId="314" totalsRowDxfId="313"/>
    <tableColumn id="58" xr3:uid="{BDE49E58-C06A-46AE-ACF1-47840A8B17AA}" name="TRIM I" dataDxfId="312" totalsRowDxfId="311"/>
    <tableColumn id="59" xr3:uid="{3D0B7751-20A9-4EA3-82D6-AEF40B6A5A26}" name="TRIM II" dataDxfId="310" totalsRowDxfId="309"/>
    <tableColumn id="56" xr3:uid="{A2BA107B-E9CF-41AB-8105-5730982F9C52}" name="TRIM III" dataDxfId="308" totalsRowDxfId="307"/>
    <tableColumn id="57" xr3:uid="{64BF1D7A-AF2B-4D80-BC67-7B3A2E8F7114}" name="TRIM IV" dataDxfId="306" totalsRowDxfId="305"/>
    <tableColumn id="54" xr3:uid="{F6AAEA8E-FE95-41C9-A7BC-CD9B6501ADD8}" name="TOTAL AÑO" dataDxfId="304" totalsRowDxfId="303">
      <calculatedColumnFormula>SUM(Tabla1438[[#This Row],[TRIM I]:[TRIM IV]])</calculatedColumnFormula>
    </tableColumn>
    <tableColumn id="55" xr3:uid="{7E971EEB-4068-4636-A1E2-7BE16CB37650}" name="TRIM I    " dataDxfId="302" totalsRowDxfId="301"/>
    <tableColumn id="52" xr3:uid="{EDD12B0E-4BAE-4FE6-A1E8-35179976AAAF}" name="TRIM II     " dataDxfId="300" totalsRowDxfId="299"/>
    <tableColumn id="53" xr3:uid="{2623E81E-ED7A-472A-8314-0639F4A2A77F}" name="TRIM III    " dataDxfId="298" totalsRowDxfId="297"/>
    <tableColumn id="50" xr3:uid="{CB99DF1A-7EFD-4AB2-8D5C-3EFEDB9C1D8B}" name="TRIM IV    " dataDxfId="296" totalsRowDxfId="295"/>
    <tableColumn id="51" xr3:uid="{1889A7A5-0779-43B3-8C1B-84EC054698FF}" name="Resultado acumulado   " dataDxfId="294" totalsRowDxfId="293"/>
    <tableColumn id="48" xr3:uid="{D4500FD4-C39B-4B3E-A39E-A99C4205B07A}" name="Ejecución   " dataDxfId="292" totalsRowDxfId="291"/>
    <tableColumn id="16" xr3:uid="{A6696639-7823-40F3-859D-2B4F88D90C37}" name="Dimensión MIPG" dataDxfId="290" totalsRowDxfId="289"/>
    <tableColumn id="11" xr3:uid="{6D919FA4-1873-40FE-A3FF-8B41499133B9}" name="Política de Gestión y Desempeño MIPG" dataDxfId="288" totalsRowDxfId="287"/>
    <tableColumn id="15" xr3:uid="{F0B4877E-C31D-4DFE-B014-D6B0B8B0E8B0}" name="Componente Plan Anticorrupción y Atención al Ciudadano " dataDxfId="286" totalsRowDxfId="285"/>
    <tableColumn id="4" xr3:uid="{DFE2BC84-394D-4873-8438-865941D0F188}" name="Subcomponente Plan Anticorrupción y Atención al Ciudadano " dataDxfId="284" totalsRowDxfId="283"/>
    <tableColumn id="10" xr3:uid="{85D7EFFE-12CD-4F41-BEAA-954EF3ED13DC}" name="Peso porcentual de la actividad (frente a la totalidad del plan)" totalsRowFunction="custom" dataDxfId="282" totalsRowDxfId="281">
      <totalsRowFormula>SUM(Tabla1438[Peso porcentual de la actividad (frente a la totalidad del plan)])</totalsRowFormula>
    </tableColumn>
    <tableColumn id="5" xr3:uid="{80026B3D-1957-41C1-8311-AE271AD0B830}" name="Nombre " dataDxfId="280" totalsRowDxfId="279"/>
    <tableColumn id="6" xr3:uid="{F49E5CB3-CDBD-4F80-8789-4234AF91E708}" name="Descripción" dataDxfId="278" totalsRowDxfId="277"/>
    <tableColumn id="17" xr3:uid="{9AAA8570-A4F6-4408-B450-3072AD98F65A}" name="Fecha Inicial Planificada" dataDxfId="276" totalsRowDxfId="275"/>
    <tableColumn id="7" xr3:uid="{C3D48B6B-4BA0-413F-9628-FB6B9A44C0D9}" name="Fecha final planificada" dataDxfId="274" totalsRowDxfId="273"/>
    <tableColumn id="19" xr3:uid="{6DFBFF30-F8CD-45FC-AA95-7A6182366B46}" name="Nombre del Indicador " dataDxfId="272" totalsRowDxfId="271"/>
    <tableColumn id="18" xr3:uid="{62E4625C-00DF-41DE-AE64-7C367B7E1CA8}" name="Fórmula de Cálculo   " dataDxfId="270" totalsRowDxfId="269"/>
    <tableColumn id="21" xr3:uid="{043E5D1E-ABCF-4403-8087-068E4D4CD0B9}" name="Meta Anual " dataDxfId="268" totalsRowDxfId="267"/>
    <tableColumn id="20" xr3:uid="{B1F221C2-940F-46DF-9AC7-BDE1601DE787}" name="Unidad de Medida   " dataDxfId="266" totalsRowDxfId="265"/>
    <tableColumn id="25" xr3:uid="{A0323DC2-3127-4050-9AA5-64E26C48B133}" name="TRIM I   " dataDxfId="264" totalsRowDxfId="263"/>
    <tableColumn id="24" xr3:uid="{72DE7902-9F00-41AD-A92B-B8EF14763F62}" name="TRIM II   " dataDxfId="262" totalsRowDxfId="261"/>
    <tableColumn id="23" xr3:uid="{28E74F3A-826B-4C5A-B4B7-33BC8FE48BB0}" name="TRIM III   " dataDxfId="260" totalsRowDxfId="259"/>
    <tableColumn id="26" xr3:uid="{EA40B1AB-7689-46FE-A2D4-8B69F6D02808}" name="TRIM IV     " dataDxfId="258" totalsRowDxfId="257"/>
    <tableColumn id="22" xr3:uid="{42FCF905-6CAB-4927-8FE4-CF3E41C419B4}" name="TOTAL AÑO      " dataDxfId="256" totalsRowDxfId="255"/>
    <tableColumn id="37" xr3:uid="{2514C7B3-2947-4439-8D09-0C84BB1F6F8C}" name="Enero " dataDxfId="254" totalsRowDxfId="253"/>
    <tableColumn id="38" xr3:uid="{60D3D221-2475-4780-AD88-2BD434A89789}" name="Febrero" dataDxfId="252" totalsRowDxfId="251"/>
    <tableColumn id="35" xr3:uid="{49E1F4CD-EE28-40D7-A10F-E02CAA42EA40}" name="Marzo" dataDxfId="250" totalsRowDxfId="249"/>
    <tableColumn id="36" xr3:uid="{EE5F1FF8-3E60-4AC7-B203-50C0619D130D}" name="Abril" dataDxfId="248" totalsRowDxfId="247"/>
    <tableColumn id="33" xr3:uid="{3D344130-F3DB-44E0-A46C-4726F1CB4150}" name="Mayo" dataDxfId="246" totalsRowDxfId="245"/>
    <tableColumn id="34" xr3:uid="{A0C795A2-EA31-42E3-9605-1BE33F470E56}" name="Junio" dataDxfId="244" totalsRowDxfId="243"/>
    <tableColumn id="31" xr3:uid="{735F5C23-D6AD-4112-A1A4-9E1C7EC93DB8}" name="Julio" dataDxfId="242" totalsRowDxfId="241"/>
    <tableColumn id="32" xr3:uid="{E8FE6AB2-183F-41CF-B9C6-FDF081B2FA65}" name="Ago." dataDxfId="240" totalsRowDxfId="239"/>
    <tableColumn id="29" xr3:uid="{C20D3007-836E-4F07-959F-315732E28E93}" name="Sept." dataDxfId="238" totalsRowDxfId="237"/>
    <tableColumn id="30" xr3:uid="{75AD0B5D-88F7-49A3-BD29-3854204D1D51}" name="Oct." dataDxfId="236" totalsRowDxfId="235"/>
    <tableColumn id="28" xr3:uid="{EDF6090E-1333-4D16-86E1-61599C2F2899}" name="Nov." dataDxfId="234" totalsRowDxfId="233"/>
    <tableColumn id="39" xr3:uid="{357C076B-7641-4086-9994-48A2A76FC7C7}" name="Dic" dataDxfId="232" totalsRowDxfId="231"/>
    <tableColumn id="40" xr3:uid="{5D570060-0C53-42F5-B511-08E1446EB702}" name="Resultado acumulado " dataDxfId="230" totalsRowDxfId="229"/>
    <tableColumn id="27" xr3:uid="{3E0AA932-4EAE-49D3-827E-7093BBBD7410}" name="Ejecución_x000a_" dataDxfId="228" totalsRowDxfId="227"/>
    <tableColumn id="8" xr3:uid="{AE8FA6F2-38E9-4856-ADFA-EA22670B17C4}" name="Área Organizativa Responsable de Ejecutar la Actividad" dataDxfId="226" totalsRowDxfId="225"/>
    <tableColumn id="9" xr3:uid="{D0B607A3-2C66-4AEC-B91F-9740409C5BB4}" name="Cargo del Responsable de Ejecutar la Actividad / Área Organizativa a la que Pertenece el Cargo" dataDxfId="224" totalsRowDxfId="223"/>
    <tableColumn id="13" xr3:uid="{61931E83-8D4F-4959-861A-4EE80B1F4760}" name="Cargo del Responsable de Documentar la Actividad / Área Organizativa a la que Pertenece el Cargo" dataDxfId="222" totalsRowDxfId="221"/>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341341-3928-46D9-832E-BB958BEACD72}" name="Tabla1437" displayName="Tabla1437" ref="A5:BA8" totalsRowCount="1" headerRowDxfId="220" dataDxfId="218" headerRowBorderDxfId="219">
  <tableColumns count="53">
    <tableColumn id="1" xr3:uid="{198ADD39-6121-4D68-922F-274A9FA9E16F}" name="Lineamientos Estratégicos" dataDxfId="217" totalsRowDxfId="216"/>
    <tableColumn id="3" xr3:uid="{18CD6589-CAC1-495D-A4A5-E9C8D9E2A077}" name="Perspectivas Estratégicas" dataDxfId="215" totalsRowDxfId="214"/>
    <tableColumn id="2" xr3:uid="{AC0047CC-4790-47D4-8DE7-00C1DD433E21}" name="Objetivos Estratégicos" dataDxfId="213" totalsRowDxfId="212"/>
    <tableColumn id="62" xr3:uid="{928386D2-7F34-4F06-903D-2F72F602FE27}" name="Meta del Objetivo" dataDxfId="211" totalsRowDxfId="210"/>
    <tableColumn id="63" xr3:uid="{46F00152-8EEC-40AC-8298-B1DE72E27FB5}" name="Fórmula de Cálculo" dataDxfId="209" totalsRowDxfId="208"/>
    <tableColumn id="60" xr3:uid="{182D8AE6-81AA-43C1-844D-3F26E93F46B0}" name="Meta " dataDxfId="207" totalsRowDxfId="206"/>
    <tableColumn id="61" xr3:uid="{4000A167-1D60-4C99-BFD9-943DA122D881}" name="Unidad de Medida" dataDxfId="205" totalsRowDxfId="204"/>
    <tableColumn id="58" xr3:uid="{0F81FC01-C27E-4EA0-90D1-AF6A1CA98EC0}" name="TRIM I" dataDxfId="203" totalsRowDxfId="202"/>
    <tableColumn id="59" xr3:uid="{315863B2-DCE5-4248-B38E-0AAED8EF88E4}" name="TRIM II" dataDxfId="201" totalsRowDxfId="200"/>
    <tableColumn id="56" xr3:uid="{77D4AB45-EB25-400F-BFAA-A24C55DDF561}" name="TRIM III" dataDxfId="199" totalsRowDxfId="198"/>
    <tableColumn id="57" xr3:uid="{A62ACC05-92B9-4464-92AC-64E624269BE7}" name="TRIM IV" dataDxfId="197" totalsRowDxfId="196"/>
    <tableColumn id="54" xr3:uid="{E9B95F55-A538-41D9-8356-DD9443BE962F}" name="TOTAL AÑO" dataDxfId="195" totalsRowDxfId="194">
      <calculatedColumnFormula>SUM(Tabla1437[[#This Row],[TRIM I]:[TRIM IV]])</calculatedColumnFormula>
    </tableColumn>
    <tableColumn id="55" xr3:uid="{50E06AF2-77B1-4527-B977-94BF3DFF533B}" name="TRIM I    " dataDxfId="193" totalsRowDxfId="192"/>
    <tableColumn id="52" xr3:uid="{FADDF558-70AB-43AF-8E1E-DCE68C6A12AD}" name="TRIM II     " dataDxfId="191" totalsRowDxfId="190"/>
    <tableColumn id="53" xr3:uid="{D7482B39-C9A2-462B-9563-29BFCF1E267E}" name="TRIM III    " dataDxfId="189" totalsRowDxfId="188"/>
    <tableColumn id="50" xr3:uid="{CE753D39-713F-4F93-9E8E-CCC048BEFC06}" name="TRIM IV    " dataDxfId="187" totalsRowDxfId="186"/>
    <tableColumn id="51" xr3:uid="{0A755BC5-5C1C-4E3A-9BBB-FB3EDF0EF54D}" name="Resultado acumulado   " dataDxfId="185" totalsRowDxfId="184"/>
    <tableColumn id="48" xr3:uid="{9B8B7849-BA52-44E1-A801-47D30C69E3F8}" name="Ejecución   " dataDxfId="183" totalsRowDxfId="182"/>
    <tableColumn id="16" xr3:uid="{A8CE1704-8FD6-442F-B912-A44C566CC102}" name="Dimensión MIPG" dataDxfId="181" totalsRowDxfId="180"/>
    <tableColumn id="11" xr3:uid="{E8C73872-EF91-414F-B99F-A4A570534DE6}" name="Política de Gestión y Desempeño MIPG" dataDxfId="179" totalsRowDxfId="178"/>
    <tableColumn id="15" xr3:uid="{39465221-F5CB-4ABA-85FB-3515037454CF}" name="Componente Plan Anticorrupción y Atención al Ciudadano " dataDxfId="177" totalsRowDxfId="176"/>
    <tableColumn id="4" xr3:uid="{FD781FF4-7288-4B64-95F9-D1626E0FA53E}" name="Subcomponente Plan Anticorrupción y Atención al Ciudadano " dataDxfId="175" totalsRowDxfId="174"/>
    <tableColumn id="10" xr3:uid="{358B86C9-E519-4554-82AC-5A6E42E9DB03}" name="Peso porcentual de la actividad (frente a la totalidad del plan)" totalsRowFunction="custom" dataDxfId="173" totalsRowDxfId="172">
      <totalsRowFormula>SUM(Tabla1437[Peso porcentual de la actividad (frente a la totalidad del plan)])</totalsRowFormula>
    </tableColumn>
    <tableColumn id="5" xr3:uid="{9F80E4A8-5007-4688-B0DF-EFC67EA2C076}" name="Nombre " dataDxfId="171" totalsRowDxfId="170"/>
    <tableColumn id="6" xr3:uid="{59896A60-2250-46D9-9A97-DAE66E47D8A6}" name="Descripción" dataDxfId="169" totalsRowDxfId="168"/>
    <tableColumn id="17" xr3:uid="{16680A72-6D6E-41D3-AE17-8D16BEAC3008}" name="Fecha Inicial Planificada" dataDxfId="167" totalsRowDxfId="166"/>
    <tableColumn id="7" xr3:uid="{BB066D8F-F68A-48DD-A3D2-48C41B3CF6E6}" name="Fecha final planificada" dataDxfId="165" totalsRowDxfId="164"/>
    <tableColumn id="19" xr3:uid="{52C32528-36E4-4D4D-BC1E-C3B181812D90}" name="Nombre del Indicador " dataDxfId="163" totalsRowDxfId="162"/>
    <tableColumn id="18" xr3:uid="{60B84460-6CC3-4CA6-8BFB-9A0EF62421BD}" name="Fórmula de Cálculo   " dataDxfId="161" totalsRowDxfId="160"/>
    <tableColumn id="21" xr3:uid="{A21D3C17-8C5D-4BBF-AF18-9EC5C8519C53}" name="Meta Anual " dataDxfId="159" totalsRowDxfId="158"/>
    <tableColumn id="20" xr3:uid="{297D21FC-6C2F-450B-A9A0-C4EDD01563D4}" name="Unidad de Medida   " dataDxfId="157" totalsRowDxfId="156"/>
    <tableColumn id="25" xr3:uid="{58A8398B-D077-4BB6-9A5D-BCC47CA9CE79}" name="TRIM I   " dataDxfId="155" totalsRowDxfId="154"/>
    <tableColumn id="24" xr3:uid="{D4F89B18-4A19-4074-8F8D-7D8601C31015}" name="TRIM II   " dataDxfId="153" totalsRowDxfId="152"/>
    <tableColumn id="23" xr3:uid="{6561E9F4-708F-4CB1-93E7-DD6794026238}" name="TRIM III   " dataDxfId="151" totalsRowDxfId="150"/>
    <tableColumn id="26" xr3:uid="{871ABB65-8DDC-4AA6-A007-C96F28A6C477}" name="TRIM IV     " dataDxfId="149" totalsRowDxfId="148"/>
    <tableColumn id="22" xr3:uid="{10C16A7D-BB11-41BB-B402-61C33C7EC350}" name="TOTAL AÑO      " dataDxfId="147" totalsRowDxfId="146">
      <calculatedColumnFormula>SUM(Tabla1437[[#This Row],[TRIM I   ]:[TRIM IV     ]])</calculatedColumnFormula>
    </tableColumn>
    <tableColumn id="37" xr3:uid="{B0800CA8-B22A-418E-896A-5F59E640D573}" name="Enero " dataDxfId="145" totalsRowDxfId="144"/>
    <tableColumn id="38" xr3:uid="{2E62B275-4D5F-41B5-9788-91EC26CE8C72}" name="Febrero" dataDxfId="143" totalsRowDxfId="142"/>
    <tableColumn id="35" xr3:uid="{325FB696-B93E-424E-96CD-372F6D01CEDA}" name="Marzo" dataDxfId="141" totalsRowDxfId="140"/>
    <tableColumn id="36" xr3:uid="{60A46FFF-64DC-494C-AEB5-C9F65B4537DC}" name="Abril" dataDxfId="139" totalsRowDxfId="138"/>
    <tableColumn id="33" xr3:uid="{BFFA3F36-234C-439D-B884-85F366A64900}" name="Mayo" dataDxfId="137" totalsRowDxfId="136"/>
    <tableColumn id="34" xr3:uid="{2D17C1BB-70E7-43ED-B60C-B07CF10CDA46}" name="Junio" dataDxfId="135" totalsRowDxfId="134"/>
    <tableColumn id="31" xr3:uid="{616EEF96-478D-4D41-ADB0-A78D33991C2F}" name="Julio" dataDxfId="133" totalsRowDxfId="132"/>
    <tableColumn id="32" xr3:uid="{E0E11CC6-62FF-47FB-81E5-0E8EDF2113E6}" name="Ago." dataDxfId="131" totalsRowDxfId="130"/>
    <tableColumn id="29" xr3:uid="{F0A64C28-4C1A-4083-8423-ADFC33802277}" name="Sept." dataDxfId="129" totalsRowDxfId="128"/>
    <tableColumn id="30" xr3:uid="{FBFE1B22-258E-40BE-9A68-B64C6FD2C04D}" name="Oct." dataDxfId="127" totalsRowDxfId="126"/>
    <tableColumn id="28" xr3:uid="{359B141A-4A73-404D-9494-CD2AA9D9C4F0}" name="Nov." dataDxfId="125" totalsRowDxfId="124"/>
    <tableColumn id="39" xr3:uid="{0DA30979-B8B4-4446-B8D1-FED2F566CC7A}" name="Dic" dataDxfId="123" totalsRowDxfId="122"/>
    <tableColumn id="40" xr3:uid="{BA247E98-31CE-4449-9A51-3E6467A659F6}" name="Resultado acumulado " dataDxfId="121" totalsRowDxfId="120"/>
    <tableColumn id="27" xr3:uid="{69F55E24-6D46-4B20-A47B-E74FC045295B}" name="Ejecución_x000a_" dataDxfId="119" totalsRowDxfId="118"/>
    <tableColumn id="8" xr3:uid="{6EABB822-C676-4968-A20D-99F6BD8B1D39}" name="Área Organizativa Responsable de Ejecutar la Actividad" dataDxfId="117" totalsRowDxfId="116"/>
    <tableColumn id="9" xr3:uid="{A5378509-10DA-4989-AB16-2E09B37C36A5}" name="Cargo del Responsable de Ejecutar la Actividad / Área Organizativa a la que Pertenece el Cargo" dataDxfId="115" totalsRowDxfId="114"/>
    <tableColumn id="13" xr3:uid="{A91A3E11-DE49-4BCC-B44E-7A72A74E5BD2}" name="Cargo del Responsable de Documentar la Actividad / Área Organizativa a la que Pertenece el Cargo" dataDxfId="113" totalsRowDxfId="11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5BFE00-DE73-4876-8719-2C6734574981}" name="Tabla143" displayName="Tabla143" ref="A5:BA41" totalsRowShown="0" headerRowDxfId="111" dataDxfId="109" headerRowBorderDxfId="110">
  <tableColumns count="53">
    <tableColumn id="1" xr3:uid="{9761CEB6-D596-40AC-AE72-61C1B7C9A079}" name="Lineamientos Estratégicos" dataDxfId="108"/>
    <tableColumn id="3" xr3:uid="{76134485-0FCD-4A8E-B2D6-B002DF34BD71}" name="Perspectivas Estratégicas" dataDxfId="107"/>
    <tableColumn id="2" xr3:uid="{5346916B-7786-4178-B739-D0326D8C01A6}" name="Objetivos Estratégicos" dataDxfId="106"/>
    <tableColumn id="62" xr3:uid="{09E903CD-1379-4C20-8359-EA229741DF12}" name="Meta del Objetivo" dataDxfId="105"/>
    <tableColumn id="63" xr3:uid="{EF916EB5-E94F-400B-B08A-73B64817BEF8}" name="Fórmula de Cálculo" dataDxfId="104"/>
    <tableColumn id="60" xr3:uid="{12C358C6-58D9-4D89-A7A3-91E0ABCBEC38}" name="Meta " dataDxfId="103"/>
    <tableColumn id="61" xr3:uid="{6FD008C3-D3F4-45DB-AA72-C891468ED89F}" name="Unidad de Medida" dataDxfId="102"/>
    <tableColumn id="58" xr3:uid="{6A7ECE7F-626F-439C-A0FA-8BD65920E486}" name="TRIM I" dataDxfId="101"/>
    <tableColumn id="59" xr3:uid="{EC59DCD0-8C9A-4BE4-BE06-9AE2BB6568F2}" name="TRIM II" dataDxfId="100"/>
    <tableColumn id="56" xr3:uid="{7FB72C43-C923-435D-B199-8C03BACD36A4}" name="TRIM III" dataDxfId="99"/>
    <tableColumn id="57" xr3:uid="{9EF711CC-1E7B-4DD3-8C49-4CA472E4B03D}" name="TRIM IV" dataDxfId="98"/>
    <tableColumn id="54" xr3:uid="{099774D1-33E2-4153-BE53-F3DDCB906179}" name="TOTAL AÑO" dataDxfId="97"/>
    <tableColumn id="55" xr3:uid="{06515C11-1C62-4B13-8CBA-6688175B4822}" name="TRIM I    " dataDxfId="96"/>
    <tableColumn id="52" xr3:uid="{0D3664D3-6CB1-481E-B02F-CA40860397F3}" name="TRIM II     " dataDxfId="95"/>
    <tableColumn id="53" xr3:uid="{DF57517D-6F93-4D05-8387-64E84F6814B4}" name="TRIM III    " dataDxfId="94"/>
    <tableColumn id="50" xr3:uid="{F0DE31AB-5293-40F1-8819-9E834C1F415A}" name="TRIM IV    " dataDxfId="93"/>
    <tableColumn id="51" xr3:uid="{A0EBCE88-ED55-4FE9-88FE-9CF804040DC2}" name="Resultado acumulado   " dataDxfId="92"/>
    <tableColumn id="48" xr3:uid="{4B3DC4DC-0277-4580-8F20-F2E426EA467E}" name="Ejecución   " dataDxfId="91"/>
    <tableColumn id="16" xr3:uid="{43C138D8-B258-4C6E-B338-C5AB8947D008}" name="Dimensión MIPG" dataDxfId="90"/>
    <tableColumn id="11" xr3:uid="{70A1FDAF-092E-4438-9D73-71B2FC26B5BD}" name="Política de Gestión y Desempeño MIPG" dataDxfId="89"/>
    <tableColumn id="15" xr3:uid="{94057E61-43FC-4312-987A-4239673EB773}" name="Componente Plan Anticorrupción y Atención al Ciudadano " dataDxfId="88"/>
    <tableColumn id="4" xr3:uid="{21B2B956-5233-432D-8ABB-DE9C74E4DAF1}" name="Subcomponente Plan Anticorrupción y Atención al Ciudadano " dataDxfId="87"/>
    <tableColumn id="10" xr3:uid="{A629C104-D68C-4ADA-A20A-12802246B026}" name="Peso porcentual de la actividad (frente a la totalidad del plan)" dataDxfId="86"/>
    <tableColumn id="5" xr3:uid="{C8C69927-4041-4142-9DF8-8DB9FBD9B6BF}" name="Nombre " dataDxfId="85"/>
    <tableColumn id="6" xr3:uid="{2C98D7C2-8E4B-4E9A-A41D-CEFE2843378E}" name="Descripción" dataDxfId="84"/>
    <tableColumn id="17" xr3:uid="{2C36E319-AF1E-4F68-A6F7-9FB3953AE292}" name="Fecha Inicial Planificada" dataDxfId="83"/>
    <tableColumn id="7" xr3:uid="{24C93394-176C-457A-AA54-DBFE4576331F}" name="Fecha final planificada" dataDxfId="82"/>
    <tableColumn id="19" xr3:uid="{4C8E5EF2-FE89-4983-B589-095F179FE996}" name="Nombre del Indicador " dataDxfId="81"/>
    <tableColumn id="18" xr3:uid="{A719E7C0-812A-4DBA-B28F-4FADD4DCADB5}" name="Fórmula de Cálculo   " dataDxfId="80"/>
    <tableColumn id="21" xr3:uid="{9A61F032-E0DA-4A61-9159-C74A9620129E}" name="Meta Anual " dataDxfId="79"/>
    <tableColumn id="20" xr3:uid="{66BCE5C0-344E-496D-A1E5-0B9C061575F7}" name="Unidad de Medida   " dataDxfId="78"/>
    <tableColumn id="25" xr3:uid="{6F775665-057E-4113-9AA4-2D97BCAA6AB3}" name="TRIM I   " dataDxfId="77"/>
    <tableColumn id="24" xr3:uid="{682FE6D0-A679-483B-924B-4BA97B30F1C9}" name="TRIM II   " dataDxfId="76"/>
    <tableColumn id="23" xr3:uid="{8E1D31D1-6169-4E5A-8522-8107820A952C}" name="TRIM III   " dataDxfId="75"/>
    <tableColumn id="26" xr3:uid="{F27B61CC-0E05-4017-A121-6FC68CA4372E}" name="TRIM IV     " dataDxfId="74"/>
    <tableColumn id="22" xr3:uid="{C7835D67-2267-4314-88B9-9F81D6CB1416}" name="TOTAL AÑO      " dataDxfId="73">
      <calculatedColumnFormula>SUM(Tabla143[[#This Row],[TRIM I   ]:[TRIM IV     ]])</calculatedColumnFormula>
    </tableColumn>
    <tableColumn id="37" xr3:uid="{F6991940-F093-4994-BEF0-19EE39E01FEC}" name="Enero " dataDxfId="72"/>
    <tableColumn id="38" xr3:uid="{D9A324BD-9000-4073-B08A-7246E78FCC75}" name="Febrero" dataDxfId="71"/>
    <tableColumn id="35" xr3:uid="{551E0D8D-B67A-4078-B10D-E4DD3CB5E8B6}" name="Marzo" dataDxfId="70"/>
    <tableColumn id="36" xr3:uid="{7E4C9A31-4924-49E5-82BC-357314CA9F77}" name="Abril" dataDxfId="69"/>
    <tableColumn id="33" xr3:uid="{38C112D5-46AD-4437-A556-15625AF87EAF}" name="Mayo" dataDxfId="68"/>
    <tableColumn id="34" xr3:uid="{F0044AA3-D255-466F-8C8C-DCD669324918}" name="Junio" dataDxfId="67"/>
    <tableColumn id="31" xr3:uid="{AA9975D9-9DA6-4C5D-81AE-C624B55E711D}" name="Julio" dataDxfId="66"/>
    <tableColumn id="32" xr3:uid="{E1669848-DE93-4D71-8F1D-57395F140215}" name="Ago." dataDxfId="65"/>
    <tableColumn id="29" xr3:uid="{B492FC38-C8B1-4E7D-92D6-AB08D5B1A9BD}" name="Sept." dataDxfId="64"/>
    <tableColumn id="30" xr3:uid="{797E4C97-0C1A-4584-B52B-AFDC4C15EC8B}" name="Oct." dataDxfId="63"/>
    <tableColumn id="28" xr3:uid="{2A5143A8-97AE-4D25-BEC9-BE777302C760}" name="Nov." dataDxfId="62"/>
    <tableColumn id="39" xr3:uid="{A4037FA2-A9B3-4F78-963D-81FD027E5F60}" name="Dic" dataDxfId="61"/>
    <tableColumn id="40" xr3:uid="{F0D95182-5EF7-4D45-8DCD-7EB405BFB78A}" name="Resultado acumulado " dataDxfId="60"/>
    <tableColumn id="27" xr3:uid="{07988645-420F-4E49-BF78-D0F717F629DC}" name="Ejecución_x000a_" dataDxfId="59"/>
    <tableColumn id="8" xr3:uid="{61C95FC1-1EFE-4B0E-877F-E755ADF118EE}" name="Área Organizativa Responsable de Ejecutar la Actividad" dataDxfId="58"/>
    <tableColumn id="9" xr3:uid="{85E6291A-3E8F-4528-A3CE-051CF6726C57}" name="Cargo del Responsable de Ejecutar la Actividad / Área Organizativa a la que Pertenece el Cargo" dataDxfId="57"/>
    <tableColumn id="13" xr3:uid="{0CE5EC4D-F7E8-4DE6-B3E0-336C795AC6AD}" name="Cargo del Responsable de Documentar la Actividad / Área Organizativa a la que Pertenece el Cargo" dataDxfId="56"/>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4B54221-DE88-42F1-B7BF-B989E55D4C6B}" name="Tabla1434" displayName="Tabla1434" ref="A5:BA12" totalsRowShown="0" headerRowDxfId="55" dataDxfId="53" headerRowBorderDxfId="54">
  <tableColumns count="53">
    <tableColumn id="1" xr3:uid="{00EE9E55-A168-4D36-8E74-72E7E73A208F}" name="Lineamientos Estratégicos" dataDxfId="52"/>
    <tableColumn id="3" xr3:uid="{F89E1E23-544F-4877-B56C-C3B232FFEA54}" name="Perspectivas Estratégicas" dataDxfId="51"/>
    <tableColumn id="2" xr3:uid="{46D2A94A-970E-4EB8-A375-E270B78827BC}" name="Objetivos Estratégicos" dataDxfId="50"/>
    <tableColumn id="62" xr3:uid="{9A55141C-64C3-4343-9996-8C7889CBA274}" name="Meta del Objetivo" dataDxfId="49"/>
    <tableColumn id="63" xr3:uid="{18947917-EDA8-49A0-9162-16C9573BBED4}" name="Fórmula de Cálculo" dataDxfId="48"/>
    <tableColumn id="60" xr3:uid="{6BE3F5B7-B391-4155-97EC-C070BC35429D}" name="Meta " dataDxfId="47"/>
    <tableColumn id="61" xr3:uid="{949FB102-A39B-4450-9E28-B45D1E4C5050}" name="Unidad de Medida" dataDxfId="46"/>
    <tableColumn id="58" xr3:uid="{2336248F-FC6D-489F-9996-2DBBE6F53C18}" name="TRIM I" dataDxfId="45"/>
    <tableColumn id="59" xr3:uid="{5FFF1AFB-1108-45D5-BDC2-4EEE9F3B574B}" name="TRIM II" dataDxfId="44"/>
    <tableColumn id="56" xr3:uid="{04E147BB-BC44-4B5B-917C-5AC3A9569916}" name="TRIM III" dataDxfId="43"/>
    <tableColumn id="57" xr3:uid="{E2BD445F-77EA-4423-9508-2519A0AED981}" name="TRIM IV" dataDxfId="42"/>
    <tableColumn id="54" xr3:uid="{9854DF6A-07D9-4810-A9E4-D2A688BFE42A}" name="TOTAL AÑO" dataDxfId="41">
      <calculatedColumnFormula>SUM(Tabla1434[[#This Row],[TRIM I]:[TRIM IV]])</calculatedColumnFormula>
    </tableColumn>
    <tableColumn id="55" xr3:uid="{47A56F95-A08A-41C1-A80D-476851F769BB}" name="TRIM I    " dataDxfId="40"/>
    <tableColumn id="52" xr3:uid="{C8389BFD-DDDA-4585-99FA-C7EFE66ED10E}" name="TRIM II     " dataDxfId="39"/>
    <tableColumn id="53" xr3:uid="{6C69F981-4BD8-420F-8329-977D18148119}" name="TRIM III    " dataDxfId="38"/>
    <tableColumn id="50" xr3:uid="{E93752D2-D948-46DD-9841-FA123E45898E}" name="TRIM IV    " dataDxfId="37"/>
    <tableColumn id="51" xr3:uid="{B076F128-CCDB-4524-BDBD-8C54239FD53F}" name="Resultado acumulado   " dataDxfId="36"/>
    <tableColumn id="48" xr3:uid="{982C145A-1E1E-4CA2-AD9D-B7A83D76C46A}" name="Ejecución   " dataDxfId="35"/>
    <tableColumn id="16" xr3:uid="{6E6C3572-F44A-4725-B6D8-54EAB9065572}" name="Dimensión MIPG" dataDxfId="34"/>
    <tableColumn id="11" xr3:uid="{20DD722C-2762-4D3E-8A10-82D326335680}" name="Política de Gestión y Desempeño MIPG" dataDxfId="33"/>
    <tableColumn id="15" xr3:uid="{92F52470-A8CD-4748-A696-9EEEAC282999}" name="Componente Plan Anticorrupción y Atención al Ciudadano " dataDxfId="32"/>
    <tableColumn id="4" xr3:uid="{B03CDB9E-34F8-43B2-98B6-816BB0435269}" name="Subcomponente Plan Anticorrupción y Atención al Ciudadano " dataDxfId="31"/>
    <tableColumn id="10" xr3:uid="{6A65D6B4-A374-4E76-89E8-B0E48765186A}" name="Peso porcentual de la actividad (frente a la totalidad del plan)" dataDxfId="30"/>
    <tableColumn id="5" xr3:uid="{D6EECA69-BCDE-4A42-9579-DE783F370D62}" name="Nombre " dataDxfId="29"/>
    <tableColumn id="6" xr3:uid="{A2E29F8B-57A6-4493-AA5B-B20F150D2A92}" name="Descripción" dataDxfId="28"/>
    <tableColumn id="17" xr3:uid="{3BC666B4-DBA9-4895-A5CF-90DA12D67516}" name="Fecha Inicial Planificada" dataDxfId="27"/>
    <tableColumn id="7" xr3:uid="{C489DC5C-D15C-4AC6-920B-48CA037199C7}" name="Fecha final planificada" dataDxfId="26"/>
    <tableColumn id="19" xr3:uid="{6282DA93-E323-4507-BB4B-CF5F70219A42}" name="Nombre del Indicador " dataDxfId="25"/>
    <tableColumn id="18" xr3:uid="{EC523E72-E732-4C2B-AFC5-1CEAD57DEB5B}" name="Fórmula de Cálculo   " dataDxfId="24"/>
    <tableColumn id="21" xr3:uid="{2038ECF3-171C-41FE-B20C-111D6D2C19E1}" name="Meta Anual " dataDxfId="23"/>
    <tableColumn id="20" xr3:uid="{5872F52A-AEA5-4880-9331-CF5AC6AC4EED}" name="Unidad de Medida   " dataDxfId="22"/>
    <tableColumn id="25" xr3:uid="{4C9F40BF-0609-4EC0-8995-2F776EB5954C}" name="TRIM I   " dataDxfId="21"/>
    <tableColumn id="24" xr3:uid="{3FA07472-F3B8-4802-B124-C151097B6222}" name="TRIM II   " dataDxfId="20"/>
    <tableColumn id="23" xr3:uid="{1B2A648C-4D8F-4674-A3BD-1E40ADDFC6F5}" name="TRIM III   " dataDxfId="19"/>
    <tableColumn id="26" xr3:uid="{4090F091-4200-45EB-B847-CFDD87B20E1C}" name="TRIM IV     " dataDxfId="18"/>
    <tableColumn id="22" xr3:uid="{6BEF52C4-F8EC-40A0-8879-73CFFDFD15E8}" name="TOTAL AÑO      " dataDxfId="17"/>
    <tableColumn id="37" xr3:uid="{879D210A-59F6-4055-BFAF-34BAC05D09E9}" name="Enero " dataDxfId="16"/>
    <tableColumn id="38" xr3:uid="{23F8E1E8-AAE9-4752-A8CD-B1D2338F94CE}" name="Febrero" dataDxfId="15"/>
    <tableColumn id="35" xr3:uid="{12A7B61A-C68A-49B9-B980-B970177F31A3}" name="Marzo" dataDxfId="14"/>
    <tableColumn id="36" xr3:uid="{A6159FC2-66B8-48DB-A986-F2642C2B1CB2}" name="Abril" dataDxfId="13"/>
    <tableColumn id="33" xr3:uid="{BC336F71-D07E-4C6A-B1C3-E58C2C840847}" name="Mayo" dataDxfId="12"/>
    <tableColumn id="34" xr3:uid="{6FB955E3-A121-4638-B3FD-38E335E30786}" name="Junio" dataDxfId="11"/>
    <tableColumn id="31" xr3:uid="{B8BF6B3C-913C-4A6D-B6FA-A46577CBAAE9}" name="Julio" dataDxfId="10"/>
    <tableColumn id="32" xr3:uid="{3E65BC2E-E23D-461B-8CE2-35343A0E3B67}" name="Ago." dataDxfId="9"/>
    <tableColumn id="29" xr3:uid="{0E7656E1-4307-4633-A16E-4C11436A8F5C}" name="Sept." dataDxfId="8"/>
    <tableColumn id="30" xr3:uid="{0D98FBA9-BC2C-493F-A726-EE178023958D}" name="Oct." dataDxfId="7"/>
    <tableColumn id="28" xr3:uid="{76885231-A962-44B4-9DB8-7C653573563F}" name="Nov." dataDxfId="6"/>
    <tableColumn id="39" xr3:uid="{16A5FE78-C1A3-4EDC-8257-45D81707B20F}" name="Dic" dataDxfId="5"/>
    <tableColumn id="40" xr3:uid="{1896581A-9A2E-4D8E-AB04-AB404D31A56A}" name="Resultado acumulado " dataDxfId="4"/>
    <tableColumn id="27" xr3:uid="{1C27F961-D77A-44A7-BABC-14EA2768059D}" name="Ejecución_x000a_" dataDxfId="3"/>
    <tableColumn id="8" xr3:uid="{42EC4D9E-33CC-42EB-BCDC-6E0ED9E6D92C}" name="Área Organizativa Responsable de Ejecutar la Actividad" dataDxfId="2"/>
    <tableColumn id="9" xr3:uid="{D1C784D1-0CD1-4740-BFBE-3333D0A459F1}" name="Cargo del Responsable de Ejecutar la Actividad / Área Organizativa a la que Pertenece el Cargo" dataDxfId="1"/>
    <tableColumn id="13" xr3:uid="{271ACFA3-757D-4858-840D-871B8F64BFA7}" name="Cargo del Responsable de Documentar la Actividad / Área Organizativa a la que Pertenece el Cargo"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60237-7374-4AD8-B18B-47FFE29FB3B0}">
  <dimension ref="A1:O151"/>
  <sheetViews>
    <sheetView topLeftCell="A67" zoomScale="96" zoomScaleNormal="96" workbookViewId="0">
      <selection activeCell="A82" sqref="A82:O82"/>
    </sheetView>
  </sheetViews>
  <sheetFormatPr baseColWidth="10" defaultColWidth="10.81640625" defaultRowHeight="14.5" x14ac:dyDescent="0.35"/>
  <cols>
    <col min="1" max="16384" width="10.81640625" style="14"/>
  </cols>
  <sheetData>
    <row r="1" spans="1:15" ht="87" customHeight="1" x14ac:dyDescent="0.35">
      <c r="A1" s="160"/>
      <c r="B1" s="160"/>
      <c r="C1" s="160"/>
      <c r="D1" s="160"/>
      <c r="E1" s="160"/>
      <c r="F1" s="160"/>
      <c r="G1" s="160"/>
      <c r="H1" s="160"/>
      <c r="I1" s="160"/>
      <c r="J1" s="160"/>
      <c r="K1" s="160"/>
      <c r="L1" s="160"/>
      <c r="M1" s="160"/>
      <c r="N1" s="160"/>
      <c r="O1" s="160"/>
    </row>
    <row r="3" spans="1:15" x14ac:dyDescent="0.35">
      <c r="A3" s="157" t="s">
        <v>8</v>
      </c>
      <c r="B3" s="157"/>
      <c r="C3" s="157"/>
      <c r="D3" s="157"/>
      <c r="E3" s="157"/>
      <c r="F3" s="157"/>
      <c r="G3" s="157"/>
      <c r="H3" s="157"/>
      <c r="I3" s="157"/>
      <c r="J3" s="157"/>
      <c r="K3" s="157"/>
      <c r="L3" s="157"/>
      <c r="M3" s="157"/>
      <c r="N3" s="157"/>
      <c r="O3" s="157"/>
    </row>
    <row r="4" spans="1:15" ht="28.5" customHeight="1" x14ac:dyDescent="0.35">
      <c r="A4" s="158" t="s">
        <v>102</v>
      </c>
      <c r="B4" s="158"/>
      <c r="C4" s="158"/>
      <c r="D4" s="158"/>
      <c r="E4" s="158"/>
      <c r="F4" s="158"/>
      <c r="G4" s="158"/>
      <c r="H4" s="158"/>
      <c r="I4" s="158"/>
      <c r="J4" s="158"/>
      <c r="K4" s="158"/>
      <c r="L4" s="158"/>
      <c r="M4" s="158"/>
      <c r="N4" s="158"/>
      <c r="O4" s="158"/>
    </row>
    <row r="5" spans="1:15" x14ac:dyDescent="0.35">
      <c r="A5" s="160"/>
      <c r="B5" s="160"/>
      <c r="C5" s="160"/>
      <c r="D5" s="160"/>
      <c r="E5" s="160"/>
      <c r="F5" s="160"/>
      <c r="G5" s="160"/>
      <c r="H5" s="160"/>
      <c r="I5" s="160"/>
      <c r="J5" s="160"/>
      <c r="K5" s="160"/>
      <c r="L5" s="160"/>
      <c r="M5" s="160"/>
      <c r="N5" s="160"/>
      <c r="O5" s="160"/>
    </row>
    <row r="6" spans="1:15" x14ac:dyDescent="0.35">
      <c r="A6" s="157" t="s">
        <v>9</v>
      </c>
      <c r="B6" s="157"/>
      <c r="C6" s="157"/>
      <c r="D6" s="157"/>
      <c r="E6" s="157"/>
      <c r="F6" s="157"/>
      <c r="G6" s="157"/>
      <c r="H6" s="157"/>
      <c r="I6" s="157"/>
      <c r="J6" s="157"/>
      <c r="K6" s="157"/>
      <c r="L6" s="157"/>
      <c r="M6" s="157"/>
      <c r="N6" s="157"/>
      <c r="O6" s="157"/>
    </row>
    <row r="7" spans="1:15" x14ac:dyDescent="0.35">
      <c r="A7" s="157"/>
      <c r="B7" s="157"/>
      <c r="C7" s="157"/>
      <c r="D7" s="157"/>
      <c r="E7" s="157"/>
      <c r="F7" s="157"/>
      <c r="G7" s="157"/>
      <c r="H7" s="157"/>
      <c r="I7" s="157"/>
      <c r="J7" s="157"/>
      <c r="K7" s="157"/>
      <c r="L7" s="157"/>
      <c r="M7" s="157"/>
      <c r="N7" s="157"/>
      <c r="O7" s="157"/>
    </row>
    <row r="8" spans="1:15" ht="43" customHeight="1" x14ac:dyDescent="0.35">
      <c r="A8" s="158" t="s">
        <v>103</v>
      </c>
      <c r="B8" s="158"/>
      <c r="C8" s="158"/>
      <c r="D8" s="158"/>
      <c r="E8" s="158"/>
      <c r="F8" s="158"/>
      <c r="G8" s="158"/>
      <c r="H8" s="158"/>
      <c r="I8" s="158"/>
      <c r="J8" s="158"/>
      <c r="K8" s="158"/>
      <c r="L8" s="158"/>
      <c r="M8" s="158"/>
      <c r="N8" s="158"/>
      <c r="O8" s="158"/>
    </row>
    <row r="9" spans="1:15" x14ac:dyDescent="0.35">
      <c r="A9" s="156"/>
      <c r="B9" s="156"/>
      <c r="C9" s="156"/>
      <c r="D9" s="156"/>
      <c r="E9" s="156"/>
      <c r="F9" s="156"/>
      <c r="G9" s="156"/>
      <c r="H9" s="156"/>
      <c r="I9" s="156"/>
      <c r="J9" s="156"/>
      <c r="K9" s="156"/>
      <c r="L9" s="156"/>
      <c r="M9" s="156"/>
      <c r="N9" s="156"/>
      <c r="O9" s="156"/>
    </row>
    <row r="10" spans="1:15" x14ac:dyDescent="0.35">
      <c r="A10" s="157" t="s">
        <v>117</v>
      </c>
      <c r="B10" s="157"/>
      <c r="C10" s="157"/>
      <c r="D10" s="157"/>
      <c r="E10" s="157"/>
      <c r="F10" s="157"/>
      <c r="G10" s="157"/>
      <c r="H10" s="157"/>
      <c r="I10" s="157"/>
      <c r="J10" s="157"/>
      <c r="K10" s="157"/>
      <c r="L10" s="157"/>
      <c r="M10" s="157"/>
      <c r="N10" s="157"/>
      <c r="O10" s="157"/>
    </row>
    <row r="11" spans="1:15" x14ac:dyDescent="0.35">
      <c r="A11" s="156"/>
      <c r="B11" s="156"/>
      <c r="C11" s="156"/>
      <c r="D11" s="156"/>
      <c r="E11" s="156"/>
      <c r="F11" s="156"/>
      <c r="G11" s="156"/>
      <c r="H11" s="156"/>
      <c r="I11" s="156"/>
      <c r="J11" s="156"/>
      <c r="K11" s="156"/>
      <c r="L11" s="156"/>
      <c r="M11" s="156"/>
      <c r="N11" s="156"/>
      <c r="O11" s="156"/>
    </row>
    <row r="12" spans="1:15" x14ac:dyDescent="0.35">
      <c r="A12" s="157" t="s">
        <v>65</v>
      </c>
      <c r="B12" s="157"/>
      <c r="C12" s="157"/>
      <c r="D12" s="157"/>
      <c r="E12" s="157"/>
      <c r="F12" s="157"/>
      <c r="G12" s="157"/>
      <c r="H12" s="157"/>
      <c r="I12" s="157"/>
      <c r="J12" s="157"/>
      <c r="K12" s="157"/>
      <c r="L12" s="157"/>
      <c r="M12" s="157"/>
      <c r="N12" s="157"/>
      <c r="O12" s="157"/>
    </row>
    <row r="13" spans="1:15" x14ac:dyDescent="0.35">
      <c r="A13" s="156" t="s">
        <v>66</v>
      </c>
      <c r="B13" s="156"/>
      <c r="C13" s="156"/>
      <c r="D13" s="156"/>
      <c r="E13" s="156"/>
      <c r="F13" s="156"/>
      <c r="G13" s="156"/>
      <c r="H13" s="156"/>
      <c r="I13" s="156"/>
      <c r="J13" s="156"/>
      <c r="K13" s="156"/>
      <c r="L13" s="156"/>
      <c r="M13" s="156"/>
      <c r="N13" s="156"/>
      <c r="O13" s="156"/>
    </row>
    <row r="14" spans="1:15" x14ac:dyDescent="0.35">
      <c r="A14" s="156"/>
      <c r="B14" s="156"/>
      <c r="C14" s="156"/>
      <c r="D14" s="156"/>
      <c r="E14" s="156"/>
      <c r="F14" s="156"/>
      <c r="G14" s="156"/>
      <c r="H14" s="156"/>
      <c r="I14" s="156"/>
      <c r="J14" s="156"/>
      <c r="K14" s="156"/>
      <c r="L14" s="156"/>
      <c r="M14" s="156"/>
      <c r="N14" s="156"/>
      <c r="O14" s="156"/>
    </row>
    <row r="15" spans="1:15" x14ac:dyDescent="0.35">
      <c r="A15" s="18" t="s">
        <v>60</v>
      </c>
      <c r="B15" s="17"/>
      <c r="C15" s="17"/>
      <c r="D15" s="17"/>
      <c r="E15" s="17"/>
      <c r="F15" s="17"/>
      <c r="G15" s="17"/>
      <c r="H15" s="17"/>
      <c r="I15" s="17"/>
      <c r="J15" s="17"/>
      <c r="K15" s="17"/>
      <c r="L15" s="17"/>
      <c r="M15" s="17"/>
      <c r="N15" s="17"/>
      <c r="O15" s="17"/>
    </row>
    <row r="16" spans="1:15" x14ac:dyDescent="0.35">
      <c r="A16" s="17" t="s">
        <v>110</v>
      </c>
      <c r="B16" s="17"/>
      <c r="C16" s="17"/>
      <c r="D16" s="17"/>
      <c r="E16" s="17"/>
      <c r="F16" s="17"/>
      <c r="G16" s="17"/>
      <c r="H16" s="17"/>
      <c r="I16" s="17"/>
      <c r="J16" s="17"/>
      <c r="K16" s="17"/>
      <c r="L16" s="17"/>
      <c r="M16" s="17"/>
      <c r="N16" s="17"/>
      <c r="O16" s="17"/>
    </row>
    <row r="17" spans="1:15" x14ac:dyDescent="0.35">
      <c r="A17" s="14" t="s">
        <v>118</v>
      </c>
      <c r="B17" s="17"/>
      <c r="C17" s="17"/>
      <c r="D17" s="17"/>
      <c r="E17" s="17"/>
      <c r="F17" s="17"/>
      <c r="G17" s="17"/>
      <c r="H17" s="17"/>
      <c r="I17" s="17"/>
      <c r="J17" s="17"/>
      <c r="K17" s="17"/>
      <c r="L17" s="17"/>
      <c r="M17" s="17"/>
      <c r="N17" s="17"/>
      <c r="O17" s="17"/>
    </row>
    <row r="18" spans="1:15" x14ac:dyDescent="0.35">
      <c r="A18" s="14" t="s">
        <v>73</v>
      </c>
      <c r="B18" s="17"/>
      <c r="C18" s="17"/>
      <c r="D18" s="17"/>
      <c r="E18" s="17"/>
      <c r="F18" s="17"/>
      <c r="G18" s="17"/>
      <c r="H18" s="17"/>
      <c r="I18" s="17"/>
      <c r="J18" s="17"/>
      <c r="K18" s="17"/>
      <c r="L18" s="17"/>
      <c r="M18" s="17"/>
      <c r="N18" s="17"/>
      <c r="O18" s="17"/>
    </row>
    <row r="19" spans="1:15" x14ac:dyDescent="0.35">
      <c r="A19" s="14" t="s">
        <v>119</v>
      </c>
      <c r="B19" s="17"/>
      <c r="C19" s="17"/>
      <c r="D19" s="17"/>
      <c r="E19" s="17"/>
      <c r="F19" s="17"/>
      <c r="G19" s="17"/>
      <c r="H19" s="17"/>
      <c r="I19" s="17"/>
      <c r="J19" s="17"/>
      <c r="K19" s="17"/>
      <c r="L19" s="17"/>
      <c r="M19" s="17"/>
      <c r="N19" s="17"/>
      <c r="O19" s="17"/>
    </row>
    <row r="20" spans="1:15" x14ac:dyDescent="0.35">
      <c r="A20" s="156" t="s">
        <v>120</v>
      </c>
      <c r="B20" s="156"/>
      <c r="C20" s="156"/>
      <c r="D20" s="156"/>
      <c r="E20" s="156"/>
      <c r="F20" s="156"/>
      <c r="G20" s="156"/>
      <c r="H20" s="156"/>
      <c r="I20" s="156"/>
      <c r="J20" s="156"/>
      <c r="K20" s="156"/>
      <c r="L20" s="156"/>
      <c r="M20" s="156"/>
      <c r="N20" s="156"/>
      <c r="O20" s="156"/>
    </row>
    <row r="21" spans="1:15" x14ac:dyDescent="0.35">
      <c r="A21" s="159" t="s">
        <v>68</v>
      </c>
      <c r="B21" s="159"/>
      <c r="C21" s="159"/>
      <c r="D21" s="159"/>
      <c r="E21" s="159"/>
      <c r="F21" s="159"/>
      <c r="G21" s="159"/>
      <c r="H21" s="159"/>
      <c r="I21" s="159"/>
      <c r="J21" s="159"/>
      <c r="K21" s="159"/>
      <c r="L21" s="159"/>
      <c r="M21" s="159"/>
      <c r="N21" s="159"/>
      <c r="O21" s="159"/>
    </row>
    <row r="22" spans="1:15" ht="26.5" customHeight="1" x14ac:dyDescent="0.35">
      <c r="A22" s="158" t="s">
        <v>69</v>
      </c>
      <c r="B22" s="158"/>
      <c r="C22" s="158"/>
      <c r="D22" s="158"/>
      <c r="E22" s="158"/>
      <c r="F22" s="158"/>
      <c r="G22" s="158"/>
      <c r="H22" s="158"/>
      <c r="I22" s="158"/>
      <c r="J22" s="158"/>
      <c r="K22" s="158"/>
      <c r="L22" s="158"/>
      <c r="M22" s="158"/>
      <c r="N22" s="158"/>
      <c r="O22" s="158"/>
    </row>
    <row r="23" spans="1:15" ht="28" customHeight="1" x14ac:dyDescent="0.35">
      <c r="A23" s="158" t="s">
        <v>121</v>
      </c>
      <c r="B23" s="158"/>
      <c r="C23" s="158"/>
      <c r="D23" s="158"/>
      <c r="E23" s="158"/>
      <c r="F23" s="158"/>
      <c r="G23" s="158"/>
      <c r="H23" s="158"/>
      <c r="I23" s="158"/>
      <c r="J23" s="158"/>
      <c r="K23" s="158"/>
      <c r="L23" s="158"/>
      <c r="M23" s="158"/>
      <c r="N23" s="158"/>
      <c r="O23" s="158"/>
    </row>
    <row r="24" spans="1:15" ht="26.5" customHeight="1" x14ac:dyDescent="0.35">
      <c r="A24" s="158" t="s">
        <v>122</v>
      </c>
      <c r="B24" s="158"/>
      <c r="C24" s="158"/>
      <c r="D24" s="158"/>
      <c r="E24" s="158"/>
      <c r="F24" s="158"/>
      <c r="G24" s="158"/>
      <c r="H24" s="158"/>
      <c r="I24" s="158"/>
      <c r="J24" s="158"/>
      <c r="K24" s="158"/>
      <c r="L24" s="158"/>
      <c r="M24" s="158"/>
      <c r="N24" s="158"/>
      <c r="O24" s="158"/>
    </row>
    <row r="25" spans="1:15" x14ac:dyDescent="0.35">
      <c r="A25" s="156" t="s">
        <v>70</v>
      </c>
      <c r="B25" s="156"/>
      <c r="C25" s="156"/>
      <c r="D25" s="156"/>
      <c r="E25" s="156"/>
      <c r="F25" s="156"/>
      <c r="G25" s="156"/>
      <c r="H25" s="156"/>
      <c r="I25" s="156"/>
      <c r="J25" s="156"/>
      <c r="K25" s="156"/>
      <c r="L25" s="156"/>
      <c r="M25" s="156"/>
      <c r="N25" s="156"/>
      <c r="O25" s="156"/>
    </row>
    <row r="26" spans="1:15" x14ac:dyDescent="0.35">
      <c r="A26" s="156" t="s">
        <v>71</v>
      </c>
      <c r="B26" s="156"/>
      <c r="C26" s="156"/>
      <c r="D26" s="156"/>
      <c r="E26" s="156"/>
      <c r="F26" s="156"/>
      <c r="G26" s="156"/>
      <c r="H26" s="156"/>
      <c r="I26" s="156"/>
      <c r="J26" s="156"/>
      <c r="K26" s="156"/>
      <c r="L26" s="156"/>
      <c r="M26" s="156"/>
      <c r="N26" s="156"/>
      <c r="O26" s="156"/>
    </row>
    <row r="27" spans="1:15" ht="42.65" customHeight="1" x14ac:dyDescent="0.35">
      <c r="A27" s="158" t="s">
        <v>104</v>
      </c>
      <c r="B27" s="158"/>
      <c r="C27" s="158"/>
      <c r="D27" s="158"/>
      <c r="E27" s="158"/>
      <c r="F27" s="158"/>
      <c r="G27" s="158"/>
      <c r="H27" s="158"/>
      <c r="I27" s="158"/>
      <c r="J27" s="158"/>
      <c r="K27" s="158"/>
      <c r="L27" s="158"/>
      <c r="M27" s="158"/>
      <c r="N27" s="158"/>
      <c r="O27" s="158"/>
    </row>
    <row r="28" spans="1:15" x14ac:dyDescent="0.35">
      <c r="A28" s="14" t="s">
        <v>72</v>
      </c>
    </row>
    <row r="29" spans="1:15" x14ac:dyDescent="0.35">
      <c r="A29" s="14" t="s">
        <v>73</v>
      </c>
    </row>
    <row r="30" spans="1:15" x14ac:dyDescent="0.35">
      <c r="A30" s="14" t="s">
        <v>83</v>
      </c>
      <c r="B30" s="17"/>
      <c r="C30" s="17"/>
      <c r="D30" s="17"/>
      <c r="E30" s="17"/>
      <c r="F30" s="17"/>
      <c r="G30" s="17"/>
      <c r="H30" s="17"/>
      <c r="I30" s="17"/>
      <c r="J30" s="17"/>
      <c r="K30" s="17"/>
      <c r="L30" s="17"/>
      <c r="M30" s="17"/>
      <c r="N30" s="17"/>
      <c r="O30" s="17"/>
    </row>
    <row r="31" spans="1:15" x14ac:dyDescent="0.35">
      <c r="A31" s="158" t="s">
        <v>75</v>
      </c>
      <c r="B31" s="158"/>
      <c r="C31" s="158"/>
      <c r="D31" s="158"/>
      <c r="E31" s="158"/>
      <c r="F31" s="158"/>
      <c r="G31" s="158"/>
      <c r="H31" s="158"/>
      <c r="I31" s="158"/>
      <c r="J31" s="158"/>
      <c r="K31" s="158"/>
      <c r="L31" s="158"/>
      <c r="M31" s="158"/>
      <c r="N31" s="158"/>
      <c r="O31" s="158"/>
    </row>
    <row r="32" spans="1:15" x14ac:dyDescent="0.35">
      <c r="A32" s="159" t="s">
        <v>76</v>
      </c>
      <c r="B32" s="158"/>
      <c r="C32" s="158"/>
      <c r="D32" s="158"/>
      <c r="E32" s="158"/>
      <c r="F32" s="158"/>
      <c r="G32" s="158"/>
      <c r="H32" s="158"/>
      <c r="I32" s="158"/>
      <c r="J32" s="158"/>
      <c r="K32" s="158"/>
      <c r="L32" s="158"/>
      <c r="M32" s="158"/>
      <c r="N32" s="158"/>
      <c r="O32" s="158"/>
    </row>
    <row r="33" spans="1:15" x14ac:dyDescent="0.35">
      <c r="A33" s="158" t="s">
        <v>77</v>
      </c>
      <c r="B33" s="158"/>
      <c r="C33" s="158"/>
      <c r="D33" s="158"/>
      <c r="E33" s="158"/>
      <c r="F33" s="158"/>
      <c r="G33" s="158"/>
      <c r="H33" s="158"/>
      <c r="I33" s="158"/>
      <c r="J33" s="158"/>
      <c r="K33" s="158"/>
      <c r="L33" s="158"/>
      <c r="M33" s="158"/>
      <c r="N33" s="158"/>
      <c r="O33" s="158"/>
    </row>
    <row r="34" spans="1:15" ht="29.15" customHeight="1" x14ac:dyDescent="0.35">
      <c r="A34" s="158" t="s">
        <v>123</v>
      </c>
      <c r="B34" s="158"/>
      <c r="C34" s="158"/>
      <c r="D34" s="158"/>
      <c r="E34" s="158"/>
      <c r="F34" s="158"/>
      <c r="G34" s="158"/>
      <c r="H34" s="158"/>
      <c r="I34" s="158"/>
      <c r="J34" s="158"/>
      <c r="K34" s="158"/>
      <c r="L34" s="158"/>
      <c r="M34" s="158"/>
      <c r="N34" s="158"/>
      <c r="O34" s="158"/>
    </row>
    <row r="35" spans="1:15" x14ac:dyDescent="0.35">
      <c r="A35" s="14" t="s">
        <v>72</v>
      </c>
      <c r="B35" s="24"/>
      <c r="C35" s="24"/>
      <c r="D35" s="24"/>
      <c r="E35" s="24"/>
      <c r="F35" s="24"/>
      <c r="G35" s="24"/>
      <c r="H35" s="24"/>
      <c r="I35" s="24"/>
      <c r="J35" s="24"/>
      <c r="K35" s="24"/>
      <c r="L35" s="24"/>
      <c r="M35" s="24"/>
      <c r="N35" s="24"/>
      <c r="O35" s="24"/>
    </row>
    <row r="36" spans="1:15" x14ac:dyDescent="0.35">
      <c r="A36" s="14" t="s">
        <v>73</v>
      </c>
      <c r="B36" s="24"/>
      <c r="C36" s="24"/>
      <c r="D36" s="24"/>
      <c r="E36" s="24"/>
      <c r="F36" s="24"/>
      <c r="G36" s="24"/>
      <c r="H36" s="24"/>
      <c r="I36" s="24"/>
      <c r="J36" s="24"/>
      <c r="K36" s="24"/>
      <c r="L36" s="24"/>
      <c r="M36" s="24"/>
      <c r="N36" s="24"/>
      <c r="O36" s="24"/>
    </row>
    <row r="37" spans="1:15" x14ac:dyDescent="0.35">
      <c r="A37" s="14" t="s">
        <v>84</v>
      </c>
      <c r="B37" s="24"/>
      <c r="C37" s="24"/>
      <c r="D37" s="24"/>
      <c r="E37" s="24"/>
      <c r="F37" s="24"/>
      <c r="G37" s="24"/>
      <c r="H37" s="24"/>
      <c r="I37" s="24"/>
      <c r="J37" s="24"/>
      <c r="K37" s="24"/>
      <c r="L37" s="24"/>
      <c r="M37" s="24"/>
      <c r="N37" s="24"/>
      <c r="O37" s="24"/>
    </row>
    <row r="38" spans="1:15" ht="27.65" customHeight="1" x14ac:dyDescent="0.35">
      <c r="A38" s="158" t="s">
        <v>79</v>
      </c>
      <c r="B38" s="158"/>
      <c r="C38" s="158"/>
      <c r="D38" s="158"/>
      <c r="E38" s="158"/>
      <c r="F38" s="158"/>
      <c r="G38" s="158"/>
      <c r="H38" s="158"/>
      <c r="I38" s="158"/>
      <c r="J38" s="158"/>
      <c r="K38" s="158"/>
      <c r="L38" s="158"/>
      <c r="M38" s="158"/>
      <c r="N38" s="158"/>
      <c r="O38" s="158"/>
    </row>
    <row r="39" spans="1:15" x14ac:dyDescent="0.35">
      <c r="A39" s="159" t="s">
        <v>76</v>
      </c>
      <c r="B39" s="158"/>
      <c r="C39" s="158"/>
      <c r="D39" s="158"/>
      <c r="E39" s="158"/>
      <c r="F39" s="158"/>
      <c r="G39" s="158"/>
      <c r="H39" s="158"/>
      <c r="I39" s="158"/>
      <c r="J39" s="158"/>
      <c r="K39" s="158"/>
      <c r="L39" s="158"/>
      <c r="M39" s="158"/>
      <c r="N39" s="158"/>
      <c r="O39" s="158"/>
    </row>
    <row r="40" spans="1:15" x14ac:dyDescent="0.35">
      <c r="A40" s="158" t="s">
        <v>61</v>
      </c>
      <c r="B40" s="158"/>
      <c r="C40" s="158"/>
      <c r="D40" s="158"/>
      <c r="E40" s="158"/>
      <c r="F40" s="158"/>
      <c r="G40" s="158"/>
      <c r="H40" s="158"/>
      <c r="I40" s="158"/>
      <c r="J40" s="158"/>
      <c r="K40" s="158"/>
      <c r="L40" s="158"/>
      <c r="M40" s="158"/>
      <c r="N40" s="158"/>
      <c r="O40" s="158"/>
    </row>
    <row r="41" spans="1:15" x14ac:dyDescent="0.35">
      <c r="A41" s="159" t="s">
        <v>80</v>
      </c>
      <c r="B41" s="159"/>
      <c r="C41" s="159"/>
      <c r="D41" s="159"/>
      <c r="E41" s="159"/>
      <c r="F41" s="159"/>
      <c r="G41" s="159"/>
      <c r="H41" s="159"/>
      <c r="I41" s="159"/>
      <c r="J41" s="159"/>
      <c r="K41" s="159"/>
      <c r="L41" s="159"/>
      <c r="M41" s="159"/>
      <c r="N41" s="159"/>
      <c r="O41" s="159"/>
    </row>
    <row r="42" spans="1:15" x14ac:dyDescent="0.35">
      <c r="A42" s="156" t="s">
        <v>10</v>
      </c>
      <c r="B42" s="156"/>
      <c r="C42" s="156"/>
      <c r="D42" s="156"/>
      <c r="E42" s="156"/>
      <c r="F42" s="156"/>
      <c r="G42" s="156"/>
      <c r="H42" s="156"/>
      <c r="I42" s="156"/>
      <c r="J42" s="156"/>
      <c r="K42" s="156"/>
      <c r="L42" s="156"/>
      <c r="M42" s="156"/>
      <c r="N42" s="156"/>
      <c r="O42" s="156"/>
    </row>
    <row r="43" spans="1:15" ht="32.15" customHeight="1" x14ac:dyDescent="0.35">
      <c r="A43" s="158" t="s">
        <v>11</v>
      </c>
      <c r="B43" s="158"/>
      <c r="C43" s="158"/>
      <c r="D43" s="158"/>
      <c r="E43" s="158"/>
      <c r="F43" s="158"/>
      <c r="G43" s="158"/>
      <c r="H43" s="158"/>
      <c r="I43" s="158"/>
      <c r="J43" s="158"/>
      <c r="K43" s="158"/>
      <c r="L43" s="158"/>
      <c r="M43" s="158"/>
      <c r="N43" s="158"/>
      <c r="O43" s="158"/>
    </row>
    <row r="44" spans="1:15" ht="32.15" customHeight="1" x14ac:dyDescent="0.35">
      <c r="A44" s="158" t="s">
        <v>135</v>
      </c>
      <c r="B44" s="158"/>
      <c r="C44" s="158"/>
      <c r="D44" s="158"/>
      <c r="E44" s="158"/>
      <c r="F44" s="158"/>
      <c r="G44" s="158"/>
      <c r="H44" s="158"/>
      <c r="I44" s="158"/>
      <c r="J44" s="158"/>
      <c r="K44" s="158"/>
      <c r="L44" s="158"/>
      <c r="M44" s="158"/>
      <c r="N44" s="158"/>
      <c r="O44" s="158"/>
    </row>
    <row r="47" spans="1:15" x14ac:dyDescent="0.35">
      <c r="A47" s="157" t="s">
        <v>81</v>
      </c>
      <c r="B47" s="157"/>
      <c r="C47" s="157"/>
      <c r="D47" s="157"/>
      <c r="E47" s="157"/>
      <c r="F47" s="157"/>
      <c r="G47" s="157"/>
      <c r="H47" s="157"/>
      <c r="I47" s="157"/>
      <c r="J47" s="157"/>
      <c r="K47" s="157"/>
      <c r="L47" s="157"/>
      <c r="M47" s="157"/>
      <c r="N47" s="157"/>
      <c r="O47" s="157"/>
    </row>
    <row r="48" spans="1:15" ht="28" customHeight="1" x14ac:dyDescent="0.35">
      <c r="A48" s="158" t="s">
        <v>101</v>
      </c>
      <c r="B48" s="158"/>
      <c r="C48" s="158"/>
      <c r="D48" s="158"/>
      <c r="E48" s="158"/>
      <c r="F48" s="158"/>
      <c r="G48" s="158"/>
      <c r="H48" s="158"/>
      <c r="I48" s="158"/>
      <c r="J48" s="158"/>
      <c r="K48" s="158"/>
      <c r="L48" s="158"/>
      <c r="M48" s="158"/>
      <c r="N48" s="158"/>
      <c r="O48" s="158"/>
    </row>
    <row r="49" spans="1:15" x14ac:dyDescent="0.35">
      <c r="A49" s="156"/>
      <c r="B49" s="156"/>
      <c r="C49" s="156"/>
      <c r="D49" s="156"/>
      <c r="E49" s="156"/>
      <c r="F49" s="156"/>
      <c r="G49" s="156"/>
      <c r="H49" s="156"/>
      <c r="I49" s="156"/>
      <c r="J49" s="156"/>
      <c r="K49" s="156"/>
      <c r="L49" s="156"/>
      <c r="M49" s="156"/>
      <c r="N49" s="156"/>
      <c r="O49" s="156"/>
    </row>
    <row r="50" spans="1:15" x14ac:dyDescent="0.35">
      <c r="A50" s="18" t="s">
        <v>60</v>
      </c>
      <c r="B50" s="17"/>
      <c r="C50" s="17"/>
      <c r="D50" s="17"/>
      <c r="E50" s="17"/>
      <c r="F50" s="17"/>
      <c r="G50" s="17"/>
      <c r="H50" s="17"/>
      <c r="I50" s="17"/>
      <c r="J50" s="17"/>
      <c r="K50" s="17"/>
      <c r="L50" s="17"/>
      <c r="M50" s="17"/>
      <c r="N50" s="17"/>
      <c r="O50" s="17"/>
    </row>
    <row r="51" spans="1:15" x14ac:dyDescent="0.35">
      <c r="A51" s="156" t="s">
        <v>67</v>
      </c>
      <c r="B51" s="156"/>
      <c r="C51" s="156"/>
      <c r="D51" s="156"/>
      <c r="E51" s="156"/>
      <c r="F51" s="156"/>
      <c r="G51" s="156"/>
      <c r="H51" s="156"/>
      <c r="I51" s="156"/>
      <c r="J51" s="156"/>
      <c r="K51" s="156"/>
      <c r="L51" s="156"/>
      <c r="M51" s="156"/>
      <c r="N51" s="156"/>
      <c r="O51" s="156"/>
    </row>
    <row r="52" spans="1:15" x14ac:dyDescent="0.35">
      <c r="A52" s="159" t="s">
        <v>68</v>
      </c>
      <c r="B52" s="159"/>
      <c r="C52" s="159"/>
      <c r="D52" s="159"/>
      <c r="E52" s="159"/>
      <c r="F52" s="159"/>
      <c r="G52" s="159"/>
      <c r="H52" s="159"/>
      <c r="I52" s="159"/>
      <c r="J52" s="159"/>
      <c r="K52" s="159"/>
      <c r="L52" s="159"/>
      <c r="M52" s="159"/>
      <c r="N52" s="159"/>
      <c r="O52" s="159"/>
    </row>
    <row r="53" spans="1:15" ht="25.5" customHeight="1" x14ac:dyDescent="0.35">
      <c r="A53" s="158" t="s">
        <v>69</v>
      </c>
      <c r="B53" s="158"/>
      <c r="C53" s="158"/>
      <c r="D53" s="158"/>
      <c r="E53" s="158"/>
      <c r="F53" s="158"/>
      <c r="G53" s="158"/>
      <c r="H53" s="158"/>
      <c r="I53" s="158"/>
      <c r="J53" s="158"/>
      <c r="K53" s="158"/>
      <c r="L53" s="158"/>
      <c r="M53" s="158"/>
      <c r="N53" s="158"/>
      <c r="O53" s="158"/>
    </row>
    <row r="54" spans="1:15" ht="28.5" customHeight="1" x14ac:dyDescent="0.35">
      <c r="A54" s="158" t="s">
        <v>121</v>
      </c>
      <c r="B54" s="158"/>
      <c r="C54" s="158"/>
      <c r="D54" s="158"/>
      <c r="E54" s="158"/>
      <c r="F54" s="158"/>
      <c r="G54" s="158"/>
      <c r="H54" s="158"/>
      <c r="I54" s="158"/>
      <c r="J54" s="158"/>
      <c r="K54" s="158"/>
      <c r="L54" s="158"/>
      <c r="M54" s="158"/>
      <c r="N54" s="158"/>
      <c r="O54" s="158"/>
    </row>
    <row r="55" spans="1:15" ht="27.65" customHeight="1" x14ac:dyDescent="0.35">
      <c r="A55" s="158" t="s">
        <v>122</v>
      </c>
      <c r="B55" s="158"/>
      <c r="C55" s="158"/>
      <c r="D55" s="158"/>
      <c r="E55" s="158"/>
      <c r="F55" s="158"/>
      <c r="G55" s="158"/>
      <c r="H55" s="158"/>
      <c r="I55" s="158"/>
      <c r="J55" s="158"/>
      <c r="K55" s="158"/>
      <c r="L55" s="158"/>
      <c r="M55" s="158"/>
      <c r="N55" s="158"/>
      <c r="O55" s="158"/>
    </row>
    <row r="56" spans="1:15" x14ac:dyDescent="0.35">
      <c r="A56" s="156" t="s">
        <v>70</v>
      </c>
      <c r="B56" s="156"/>
      <c r="C56" s="156"/>
      <c r="D56" s="156"/>
      <c r="E56" s="156"/>
      <c r="F56" s="156"/>
      <c r="G56" s="156"/>
      <c r="H56" s="156"/>
      <c r="I56" s="156"/>
      <c r="J56" s="156"/>
      <c r="K56" s="156"/>
      <c r="L56" s="156"/>
      <c r="M56" s="156"/>
      <c r="N56" s="156"/>
      <c r="O56" s="156"/>
    </row>
    <row r="57" spans="1:15" x14ac:dyDescent="0.35">
      <c r="A57" s="156" t="s">
        <v>71</v>
      </c>
      <c r="B57" s="156"/>
      <c r="C57" s="156"/>
      <c r="D57" s="156"/>
      <c r="E57" s="156"/>
      <c r="F57" s="156"/>
      <c r="G57" s="156"/>
      <c r="H57" s="156"/>
      <c r="I57" s="156"/>
      <c r="J57" s="156"/>
      <c r="K57" s="156"/>
      <c r="L57" s="156"/>
      <c r="M57" s="156"/>
      <c r="N57" s="156"/>
      <c r="O57" s="156"/>
    </row>
    <row r="58" spans="1:15" ht="42.65" customHeight="1" x14ac:dyDescent="0.35">
      <c r="A58" s="158" t="s">
        <v>104</v>
      </c>
      <c r="B58" s="158"/>
      <c r="C58" s="158"/>
      <c r="D58" s="158"/>
      <c r="E58" s="158"/>
      <c r="F58" s="158"/>
      <c r="G58" s="158"/>
      <c r="H58" s="158"/>
      <c r="I58" s="158"/>
      <c r="J58" s="158"/>
      <c r="K58" s="158"/>
      <c r="L58" s="158"/>
      <c r="M58" s="158"/>
      <c r="N58" s="158"/>
      <c r="O58" s="158"/>
    </row>
    <row r="59" spans="1:15" x14ac:dyDescent="0.35">
      <c r="A59" s="14" t="s">
        <v>72</v>
      </c>
    </row>
    <row r="60" spans="1:15" x14ac:dyDescent="0.35">
      <c r="A60" s="14" t="s">
        <v>73</v>
      </c>
    </row>
    <row r="61" spans="1:15" x14ac:dyDescent="0.35">
      <c r="A61" s="14" t="s">
        <v>74</v>
      </c>
      <c r="B61" s="17"/>
      <c r="C61" s="17"/>
      <c r="D61" s="17"/>
      <c r="E61" s="17"/>
      <c r="F61" s="17"/>
      <c r="G61" s="17"/>
      <c r="H61" s="17"/>
      <c r="I61" s="17"/>
      <c r="J61" s="17"/>
      <c r="K61" s="17"/>
      <c r="L61" s="17"/>
      <c r="M61" s="17"/>
      <c r="N61" s="17"/>
      <c r="O61" s="17"/>
    </row>
    <row r="62" spans="1:15" x14ac:dyDescent="0.35">
      <c r="A62" s="158" t="s">
        <v>75</v>
      </c>
      <c r="B62" s="158"/>
      <c r="C62" s="158"/>
      <c r="D62" s="158"/>
      <c r="E62" s="158"/>
      <c r="F62" s="158"/>
      <c r="G62" s="158"/>
      <c r="H62" s="158"/>
      <c r="I62" s="158"/>
      <c r="J62" s="158"/>
      <c r="K62" s="158"/>
      <c r="L62" s="158"/>
      <c r="M62" s="158"/>
      <c r="N62" s="158"/>
      <c r="O62" s="158"/>
    </row>
    <row r="63" spans="1:15" ht="14.5" customHeight="1" x14ac:dyDescent="0.35">
      <c r="A63" s="159" t="s">
        <v>85</v>
      </c>
      <c r="B63" s="158"/>
      <c r="C63" s="158"/>
      <c r="D63" s="158"/>
      <c r="E63" s="158"/>
      <c r="F63" s="158"/>
      <c r="G63" s="158"/>
      <c r="H63" s="158"/>
      <c r="I63" s="158"/>
      <c r="J63" s="158"/>
      <c r="K63" s="158"/>
      <c r="L63" s="158"/>
      <c r="M63" s="158"/>
      <c r="N63" s="158"/>
      <c r="O63" s="158"/>
    </row>
    <row r="64" spans="1:15" x14ac:dyDescent="0.35">
      <c r="A64" s="158" t="s">
        <v>77</v>
      </c>
      <c r="B64" s="158"/>
      <c r="C64" s="158"/>
      <c r="D64" s="158"/>
      <c r="E64" s="158"/>
      <c r="F64" s="158"/>
      <c r="G64" s="158"/>
      <c r="H64" s="158"/>
      <c r="I64" s="158"/>
      <c r="J64" s="158"/>
      <c r="K64" s="158"/>
      <c r="L64" s="158"/>
      <c r="M64" s="158"/>
      <c r="N64" s="158"/>
      <c r="O64" s="158"/>
    </row>
    <row r="65" spans="1:15" ht="40" customHeight="1" x14ac:dyDescent="0.35">
      <c r="A65" s="158" t="s">
        <v>123</v>
      </c>
      <c r="B65" s="158"/>
      <c r="C65" s="158"/>
      <c r="D65" s="158"/>
      <c r="E65" s="158"/>
      <c r="F65" s="158"/>
      <c r="G65" s="158"/>
      <c r="H65" s="158"/>
      <c r="I65" s="158"/>
      <c r="J65" s="158"/>
      <c r="K65" s="158"/>
      <c r="L65" s="158"/>
      <c r="M65" s="158"/>
      <c r="N65" s="158"/>
      <c r="O65" s="158"/>
    </row>
    <row r="66" spans="1:15" x14ac:dyDescent="0.35">
      <c r="A66" s="14" t="s">
        <v>72</v>
      </c>
      <c r="B66" s="24"/>
      <c r="C66" s="24"/>
      <c r="D66" s="24"/>
      <c r="E66" s="24"/>
      <c r="F66" s="24"/>
      <c r="G66" s="24"/>
      <c r="H66" s="24"/>
      <c r="I66" s="24"/>
      <c r="J66" s="24"/>
      <c r="K66" s="24"/>
      <c r="L66" s="24"/>
      <c r="M66" s="24"/>
      <c r="N66" s="24"/>
      <c r="O66" s="24"/>
    </row>
    <row r="67" spans="1:15" x14ac:dyDescent="0.35">
      <c r="A67" s="14" t="s">
        <v>73</v>
      </c>
      <c r="B67" s="24"/>
      <c r="C67" s="24"/>
      <c r="D67" s="24"/>
      <c r="E67" s="24"/>
      <c r="F67" s="24"/>
      <c r="G67" s="24"/>
      <c r="H67" s="24"/>
      <c r="I67" s="24"/>
      <c r="J67" s="24"/>
      <c r="K67" s="24"/>
      <c r="L67" s="24"/>
      <c r="M67" s="24"/>
      <c r="N67" s="24"/>
      <c r="O67" s="24"/>
    </row>
    <row r="68" spans="1:15" x14ac:dyDescent="0.35">
      <c r="A68" s="14" t="s">
        <v>78</v>
      </c>
      <c r="B68" s="24"/>
      <c r="C68" s="24"/>
      <c r="D68" s="24"/>
      <c r="E68" s="24"/>
      <c r="F68" s="24"/>
      <c r="G68" s="24"/>
      <c r="H68" s="24"/>
      <c r="I68" s="24"/>
      <c r="J68" s="24"/>
      <c r="K68" s="24"/>
      <c r="L68" s="24"/>
      <c r="M68" s="24"/>
      <c r="N68" s="24"/>
      <c r="O68" s="24"/>
    </row>
    <row r="69" spans="1:15" ht="26.15" customHeight="1" x14ac:dyDescent="0.35">
      <c r="A69" s="158" t="s">
        <v>79</v>
      </c>
      <c r="B69" s="158"/>
      <c r="C69" s="158"/>
      <c r="D69" s="158"/>
      <c r="E69" s="158"/>
      <c r="F69" s="158"/>
      <c r="G69" s="158"/>
      <c r="H69" s="158"/>
      <c r="I69" s="158"/>
      <c r="J69" s="158"/>
      <c r="K69" s="158"/>
      <c r="L69" s="158"/>
      <c r="M69" s="158"/>
      <c r="N69" s="158"/>
      <c r="O69" s="158"/>
    </row>
    <row r="70" spans="1:15" ht="14.5" customHeight="1" x14ac:dyDescent="0.35">
      <c r="A70" s="159" t="s">
        <v>85</v>
      </c>
      <c r="B70" s="158"/>
      <c r="C70" s="158"/>
      <c r="D70" s="158"/>
      <c r="E70" s="158"/>
      <c r="F70" s="158"/>
      <c r="G70" s="158"/>
      <c r="H70" s="158"/>
      <c r="I70" s="158"/>
      <c r="J70" s="158"/>
      <c r="K70" s="158"/>
      <c r="L70" s="158"/>
      <c r="M70" s="158"/>
      <c r="N70" s="158"/>
      <c r="O70" s="158"/>
    </row>
    <row r="71" spans="1:15" x14ac:dyDescent="0.35">
      <c r="A71" s="158" t="s">
        <v>61</v>
      </c>
      <c r="B71" s="158"/>
      <c r="C71" s="158"/>
      <c r="D71" s="158"/>
      <c r="E71" s="158"/>
      <c r="F71" s="158"/>
      <c r="G71" s="158"/>
      <c r="H71" s="158"/>
      <c r="I71" s="158"/>
      <c r="J71" s="158"/>
      <c r="K71" s="158"/>
      <c r="L71" s="158"/>
      <c r="M71" s="158"/>
      <c r="N71" s="158"/>
      <c r="O71" s="158"/>
    </row>
    <row r="72" spans="1:15" x14ac:dyDescent="0.35">
      <c r="A72" s="159" t="s">
        <v>80</v>
      </c>
      <c r="B72" s="159"/>
      <c r="C72" s="159"/>
      <c r="D72" s="159"/>
      <c r="E72" s="159"/>
      <c r="F72" s="159"/>
      <c r="G72" s="159"/>
      <c r="H72" s="159"/>
      <c r="I72" s="159"/>
      <c r="J72" s="159"/>
      <c r="K72" s="159"/>
      <c r="L72" s="159"/>
      <c r="M72" s="159"/>
      <c r="N72" s="159"/>
      <c r="O72" s="159"/>
    </row>
    <row r="73" spans="1:15" x14ac:dyDescent="0.35">
      <c r="A73" s="156" t="s">
        <v>10</v>
      </c>
      <c r="B73" s="156"/>
      <c r="C73" s="156"/>
      <c r="D73" s="156"/>
      <c r="E73" s="156"/>
      <c r="F73" s="156"/>
      <c r="G73" s="156"/>
      <c r="H73" s="156"/>
      <c r="I73" s="156"/>
      <c r="J73" s="156"/>
      <c r="K73" s="156"/>
      <c r="L73" s="156"/>
      <c r="M73" s="156"/>
      <c r="N73" s="156"/>
      <c r="O73" s="156"/>
    </row>
    <row r="74" spans="1:15" ht="26.5" customHeight="1" x14ac:dyDescent="0.35">
      <c r="A74" s="158" t="s">
        <v>11</v>
      </c>
      <c r="B74" s="158"/>
      <c r="C74" s="158"/>
      <c r="D74" s="158"/>
      <c r="E74" s="158"/>
      <c r="F74" s="158"/>
      <c r="G74" s="158"/>
      <c r="H74" s="158"/>
      <c r="I74" s="158"/>
      <c r="J74" s="158"/>
      <c r="K74" s="158"/>
      <c r="L74" s="158"/>
      <c r="M74" s="158"/>
      <c r="N74" s="158"/>
      <c r="O74" s="158"/>
    </row>
    <row r="75" spans="1:15" ht="28" customHeight="1" x14ac:dyDescent="0.35">
      <c r="A75" s="158" t="s">
        <v>135</v>
      </c>
      <c r="B75" s="158"/>
      <c r="C75" s="158"/>
      <c r="D75" s="158"/>
      <c r="E75" s="158"/>
      <c r="F75" s="158"/>
      <c r="G75" s="158"/>
      <c r="H75" s="158"/>
      <c r="I75" s="158"/>
      <c r="J75" s="158"/>
      <c r="K75" s="158"/>
      <c r="L75" s="158"/>
      <c r="M75" s="158"/>
      <c r="N75" s="158"/>
      <c r="O75" s="158"/>
    </row>
    <row r="78" spans="1:15" x14ac:dyDescent="0.35">
      <c r="A78" s="157" t="s">
        <v>92</v>
      </c>
      <c r="B78" s="157"/>
      <c r="C78" s="157"/>
      <c r="D78" s="157"/>
      <c r="E78" s="157"/>
      <c r="F78" s="157"/>
      <c r="G78" s="157"/>
      <c r="H78" s="157"/>
      <c r="I78" s="157"/>
      <c r="J78" s="157"/>
      <c r="K78" s="157"/>
      <c r="L78" s="157"/>
      <c r="M78" s="157"/>
      <c r="N78" s="157"/>
      <c r="O78" s="157"/>
    </row>
    <row r="79" spans="1:15" x14ac:dyDescent="0.35">
      <c r="A79" s="156" t="s">
        <v>86</v>
      </c>
      <c r="B79" s="156"/>
      <c r="C79" s="156"/>
      <c r="D79" s="156"/>
      <c r="E79" s="156"/>
      <c r="F79" s="156"/>
      <c r="G79" s="156"/>
      <c r="H79" s="156"/>
      <c r="I79" s="156"/>
      <c r="J79" s="156"/>
      <c r="K79" s="156"/>
      <c r="L79" s="156"/>
      <c r="M79" s="156"/>
      <c r="N79" s="156"/>
      <c r="O79" s="156"/>
    </row>
    <row r="80" spans="1:15" x14ac:dyDescent="0.35">
      <c r="A80" s="156"/>
      <c r="B80" s="156"/>
      <c r="C80" s="156"/>
      <c r="D80" s="156"/>
      <c r="E80" s="156"/>
      <c r="F80" s="156"/>
      <c r="G80" s="156"/>
      <c r="H80" s="156"/>
      <c r="I80" s="156"/>
      <c r="J80" s="156"/>
      <c r="K80" s="156"/>
      <c r="L80" s="156"/>
      <c r="M80" s="156"/>
      <c r="N80" s="156"/>
      <c r="O80" s="156"/>
    </row>
    <row r="81" spans="1:15" x14ac:dyDescent="0.35">
      <c r="A81" s="18" t="s">
        <v>60</v>
      </c>
      <c r="B81" s="17"/>
      <c r="C81" s="17"/>
      <c r="D81" s="17"/>
      <c r="E81" s="17"/>
      <c r="F81" s="17"/>
      <c r="G81" s="17"/>
      <c r="H81" s="17"/>
      <c r="I81" s="17"/>
      <c r="J81" s="17"/>
      <c r="K81" s="17"/>
      <c r="L81" s="17"/>
      <c r="M81" s="17"/>
      <c r="N81" s="17"/>
      <c r="O81" s="17"/>
    </row>
    <row r="82" spans="1:15" ht="29.15" customHeight="1" x14ac:dyDescent="0.35">
      <c r="A82" s="158" t="s">
        <v>87</v>
      </c>
      <c r="B82" s="158"/>
      <c r="C82" s="158"/>
      <c r="D82" s="158"/>
      <c r="E82" s="158"/>
      <c r="F82" s="158"/>
      <c r="G82" s="158"/>
      <c r="H82" s="158"/>
      <c r="I82" s="158"/>
      <c r="J82" s="158"/>
      <c r="K82" s="158"/>
      <c r="L82" s="158"/>
      <c r="M82" s="158"/>
      <c r="N82" s="158"/>
      <c r="O82" s="158"/>
    </row>
    <row r="83" spans="1:15" x14ac:dyDescent="0.35">
      <c r="A83" s="156" t="s">
        <v>88</v>
      </c>
      <c r="B83" s="156"/>
      <c r="C83" s="156"/>
      <c r="D83" s="156"/>
      <c r="E83" s="156"/>
      <c r="F83" s="156"/>
      <c r="G83" s="156"/>
      <c r="H83" s="156"/>
      <c r="I83" s="156"/>
      <c r="J83" s="156"/>
      <c r="K83" s="156"/>
      <c r="L83" s="156"/>
      <c r="M83" s="156"/>
      <c r="N83" s="156"/>
      <c r="O83" s="156"/>
    </row>
    <row r="84" spans="1:15" x14ac:dyDescent="0.35">
      <c r="A84" s="156" t="s">
        <v>89</v>
      </c>
      <c r="B84" s="156"/>
      <c r="C84" s="156"/>
      <c r="D84" s="156"/>
      <c r="E84" s="156"/>
      <c r="F84" s="156"/>
      <c r="G84" s="156"/>
      <c r="H84" s="156"/>
      <c r="I84" s="156"/>
      <c r="J84" s="156"/>
      <c r="K84" s="156"/>
      <c r="L84" s="156"/>
      <c r="M84" s="156"/>
      <c r="N84" s="156"/>
      <c r="O84" s="156"/>
    </row>
    <row r="85" spans="1:15" x14ac:dyDescent="0.35">
      <c r="A85" s="17" t="s">
        <v>90</v>
      </c>
      <c r="B85" s="17"/>
      <c r="C85" s="17"/>
      <c r="D85" s="17"/>
      <c r="E85" s="17"/>
      <c r="F85" s="17"/>
      <c r="G85" s="17"/>
      <c r="H85" s="17"/>
      <c r="I85" s="17"/>
      <c r="J85" s="17"/>
      <c r="K85" s="17"/>
      <c r="L85" s="17"/>
      <c r="M85" s="17"/>
      <c r="N85" s="17"/>
      <c r="O85" s="17"/>
    </row>
    <row r="86" spans="1:15" x14ac:dyDescent="0.35">
      <c r="A86" s="17" t="s">
        <v>91</v>
      </c>
      <c r="B86" s="17"/>
      <c r="C86" s="17"/>
      <c r="D86" s="17"/>
      <c r="E86" s="17"/>
      <c r="F86" s="17"/>
      <c r="G86" s="17"/>
      <c r="H86" s="17"/>
      <c r="I86" s="17"/>
      <c r="J86" s="17"/>
      <c r="K86" s="17"/>
      <c r="L86" s="17"/>
      <c r="M86" s="17"/>
      <c r="N86" s="17"/>
      <c r="O86" s="17"/>
    </row>
    <row r="87" spans="1:15" x14ac:dyDescent="0.35">
      <c r="A87" s="159" t="s">
        <v>68</v>
      </c>
      <c r="B87" s="159"/>
      <c r="C87" s="159"/>
      <c r="D87" s="159"/>
      <c r="E87" s="159"/>
      <c r="F87" s="159"/>
      <c r="G87" s="159"/>
      <c r="H87" s="159"/>
      <c r="I87" s="159"/>
      <c r="J87" s="159"/>
      <c r="K87" s="159"/>
      <c r="L87" s="159"/>
      <c r="M87" s="159"/>
      <c r="N87" s="159"/>
      <c r="O87" s="159"/>
    </row>
    <row r="88" spans="1:15" ht="28.5" customHeight="1" x14ac:dyDescent="0.35">
      <c r="A88" s="158" t="s">
        <v>69</v>
      </c>
      <c r="B88" s="158"/>
      <c r="C88" s="158"/>
      <c r="D88" s="158"/>
      <c r="E88" s="158"/>
      <c r="F88" s="158"/>
      <c r="G88" s="158"/>
      <c r="H88" s="158"/>
      <c r="I88" s="158"/>
      <c r="J88" s="158"/>
      <c r="K88" s="158"/>
      <c r="L88" s="158"/>
      <c r="M88" s="158"/>
      <c r="N88" s="158"/>
      <c r="O88" s="158"/>
    </row>
    <row r="89" spans="1:15" ht="26.5" customHeight="1" x14ac:dyDescent="0.35">
      <c r="A89" s="158" t="s">
        <v>121</v>
      </c>
      <c r="B89" s="158"/>
      <c r="C89" s="158"/>
      <c r="D89" s="158"/>
      <c r="E89" s="158"/>
      <c r="F89" s="158"/>
      <c r="G89" s="158"/>
      <c r="H89" s="158"/>
      <c r="I89" s="158"/>
      <c r="J89" s="158"/>
      <c r="K89" s="158"/>
      <c r="L89" s="158"/>
      <c r="M89" s="158"/>
      <c r="N89" s="158"/>
      <c r="O89" s="158"/>
    </row>
    <row r="90" spans="1:15" ht="27.65" customHeight="1" x14ac:dyDescent="0.35">
      <c r="A90" s="158" t="s">
        <v>122</v>
      </c>
      <c r="B90" s="158"/>
      <c r="C90" s="158"/>
      <c r="D90" s="158"/>
      <c r="E90" s="158"/>
      <c r="F90" s="158"/>
      <c r="G90" s="158"/>
      <c r="H90" s="158"/>
      <c r="I90" s="158"/>
      <c r="J90" s="158"/>
      <c r="K90" s="158"/>
      <c r="L90" s="158"/>
      <c r="M90" s="158"/>
      <c r="N90" s="158"/>
      <c r="O90" s="158"/>
    </row>
    <row r="91" spans="1:15" x14ac:dyDescent="0.35">
      <c r="A91" s="156" t="s">
        <v>70</v>
      </c>
      <c r="B91" s="156"/>
      <c r="C91" s="156"/>
      <c r="D91" s="156"/>
      <c r="E91" s="156"/>
      <c r="F91" s="156"/>
      <c r="G91" s="156"/>
      <c r="H91" s="156"/>
      <c r="I91" s="156"/>
      <c r="J91" s="156"/>
      <c r="K91" s="156"/>
      <c r="L91" s="156"/>
      <c r="M91" s="156"/>
      <c r="N91" s="156"/>
      <c r="O91" s="156"/>
    </row>
    <row r="92" spans="1:15" x14ac:dyDescent="0.35">
      <c r="A92" s="156" t="s">
        <v>71</v>
      </c>
      <c r="B92" s="156"/>
      <c r="C92" s="156"/>
      <c r="D92" s="156"/>
      <c r="E92" s="156"/>
      <c r="F92" s="156"/>
      <c r="G92" s="156"/>
      <c r="H92" s="156"/>
      <c r="I92" s="156"/>
      <c r="J92" s="156"/>
      <c r="K92" s="156"/>
      <c r="L92" s="156"/>
      <c r="M92" s="156"/>
      <c r="N92" s="156"/>
      <c r="O92" s="156"/>
    </row>
    <row r="93" spans="1:15" ht="42" customHeight="1" x14ac:dyDescent="0.35">
      <c r="A93" s="158" t="s">
        <v>104</v>
      </c>
      <c r="B93" s="158"/>
      <c r="C93" s="158"/>
      <c r="D93" s="158"/>
      <c r="E93" s="158"/>
      <c r="F93" s="158"/>
      <c r="G93" s="158"/>
      <c r="H93" s="158"/>
      <c r="I93" s="158"/>
      <c r="J93" s="158"/>
      <c r="K93" s="158"/>
      <c r="L93" s="158"/>
      <c r="M93" s="158"/>
      <c r="N93" s="158"/>
      <c r="O93" s="158"/>
    </row>
    <row r="94" spans="1:15" x14ac:dyDescent="0.35">
      <c r="A94" s="14" t="s">
        <v>72</v>
      </c>
    </row>
    <row r="95" spans="1:15" x14ac:dyDescent="0.35">
      <c r="A95" s="14" t="s">
        <v>73</v>
      </c>
    </row>
    <row r="96" spans="1:15" x14ac:dyDescent="0.35">
      <c r="A96" s="14" t="s">
        <v>74</v>
      </c>
      <c r="B96" s="17"/>
      <c r="C96" s="17"/>
      <c r="D96" s="17"/>
      <c r="E96" s="17"/>
      <c r="F96" s="17"/>
      <c r="G96" s="17"/>
      <c r="H96" s="17"/>
      <c r="I96" s="17"/>
      <c r="J96" s="17"/>
      <c r="K96" s="17"/>
      <c r="L96" s="17"/>
      <c r="M96" s="17"/>
      <c r="N96" s="17"/>
      <c r="O96" s="17"/>
    </row>
    <row r="97" spans="1:15" x14ac:dyDescent="0.35">
      <c r="A97" s="158" t="s">
        <v>75</v>
      </c>
      <c r="B97" s="158"/>
      <c r="C97" s="158"/>
      <c r="D97" s="158"/>
      <c r="E97" s="158"/>
      <c r="F97" s="158"/>
      <c r="G97" s="158"/>
      <c r="H97" s="158"/>
      <c r="I97" s="158"/>
      <c r="J97" s="158"/>
      <c r="K97" s="158"/>
      <c r="L97" s="158"/>
      <c r="M97" s="158"/>
      <c r="N97" s="158"/>
      <c r="O97" s="158"/>
    </row>
    <row r="98" spans="1:15" x14ac:dyDescent="0.35">
      <c r="A98" s="159" t="s">
        <v>85</v>
      </c>
      <c r="B98" s="158"/>
      <c r="C98" s="158"/>
      <c r="D98" s="158"/>
      <c r="E98" s="158"/>
      <c r="F98" s="158"/>
      <c r="G98" s="158"/>
      <c r="H98" s="158"/>
      <c r="I98" s="158"/>
      <c r="J98" s="158"/>
      <c r="K98" s="158"/>
      <c r="L98" s="158"/>
      <c r="M98" s="158"/>
      <c r="N98" s="158"/>
      <c r="O98" s="158"/>
    </row>
    <row r="99" spans="1:15" x14ac:dyDescent="0.35">
      <c r="A99" s="158" t="s">
        <v>77</v>
      </c>
      <c r="B99" s="158"/>
      <c r="C99" s="158"/>
      <c r="D99" s="158"/>
      <c r="E99" s="158"/>
      <c r="F99" s="158"/>
      <c r="G99" s="158"/>
      <c r="H99" s="158"/>
      <c r="I99" s="158"/>
      <c r="J99" s="158"/>
      <c r="K99" s="158"/>
      <c r="L99" s="158"/>
      <c r="M99" s="158"/>
      <c r="N99" s="158"/>
      <c r="O99" s="158"/>
    </row>
    <row r="100" spans="1:15" x14ac:dyDescent="0.35">
      <c r="A100" s="159" t="s">
        <v>80</v>
      </c>
      <c r="B100" s="159"/>
      <c r="C100" s="159"/>
      <c r="D100" s="159"/>
      <c r="E100" s="159"/>
      <c r="F100" s="159"/>
      <c r="G100" s="159"/>
      <c r="H100" s="159"/>
      <c r="I100" s="159"/>
      <c r="J100" s="159"/>
      <c r="K100" s="159"/>
      <c r="L100" s="159"/>
      <c r="M100" s="159"/>
      <c r="N100" s="159"/>
      <c r="O100" s="159"/>
    </row>
    <row r="101" spans="1:15" x14ac:dyDescent="0.35">
      <c r="A101" s="156" t="s">
        <v>10</v>
      </c>
      <c r="B101" s="156"/>
      <c r="C101" s="156"/>
      <c r="D101" s="156"/>
      <c r="E101" s="156"/>
      <c r="F101" s="156"/>
      <c r="G101" s="156"/>
      <c r="H101" s="156"/>
      <c r="I101" s="156"/>
      <c r="J101" s="156"/>
      <c r="K101" s="156"/>
      <c r="L101" s="156"/>
      <c r="M101" s="156"/>
      <c r="N101" s="156"/>
      <c r="O101" s="156"/>
    </row>
    <row r="102" spans="1:15" ht="26.15" customHeight="1" x14ac:dyDescent="0.35">
      <c r="A102" s="158" t="s">
        <v>11</v>
      </c>
      <c r="B102" s="158"/>
      <c r="C102" s="158"/>
      <c r="D102" s="158"/>
      <c r="E102" s="158"/>
      <c r="F102" s="158"/>
      <c r="G102" s="158"/>
      <c r="H102" s="158"/>
      <c r="I102" s="158"/>
      <c r="J102" s="158"/>
      <c r="K102" s="158"/>
      <c r="L102" s="158"/>
      <c r="M102" s="158"/>
      <c r="N102" s="158"/>
      <c r="O102" s="158"/>
    </row>
    <row r="103" spans="1:15" ht="28" customHeight="1" x14ac:dyDescent="0.35">
      <c r="A103" s="158" t="s">
        <v>135</v>
      </c>
      <c r="B103" s="158"/>
      <c r="C103" s="158"/>
      <c r="D103" s="158"/>
      <c r="E103" s="158"/>
      <c r="F103" s="158"/>
      <c r="G103" s="158"/>
      <c r="H103" s="158"/>
      <c r="I103" s="158"/>
      <c r="J103" s="158"/>
      <c r="K103" s="158"/>
      <c r="L103" s="158"/>
      <c r="M103" s="158"/>
      <c r="N103" s="158"/>
      <c r="O103" s="158"/>
    </row>
    <row r="106" spans="1:15" x14ac:dyDescent="0.35">
      <c r="A106" s="157" t="s">
        <v>93</v>
      </c>
      <c r="B106" s="157"/>
      <c r="C106" s="157"/>
      <c r="D106" s="157"/>
      <c r="E106" s="157"/>
      <c r="F106" s="157"/>
      <c r="G106" s="157"/>
      <c r="H106" s="157"/>
      <c r="I106" s="157"/>
      <c r="J106" s="157"/>
      <c r="K106" s="157"/>
      <c r="L106" s="157"/>
      <c r="M106" s="157"/>
      <c r="N106" s="157"/>
      <c r="O106" s="157"/>
    </row>
    <row r="107" spans="1:15" ht="20.149999999999999" customHeight="1" x14ac:dyDescent="0.35">
      <c r="A107" s="156" t="s">
        <v>98</v>
      </c>
      <c r="B107" s="156"/>
      <c r="C107" s="156"/>
      <c r="D107" s="156"/>
      <c r="E107" s="156"/>
      <c r="F107" s="156"/>
      <c r="G107" s="156"/>
      <c r="H107" s="156"/>
      <c r="I107" s="156"/>
      <c r="J107" s="156"/>
      <c r="K107" s="156"/>
      <c r="L107" s="156"/>
      <c r="M107" s="156"/>
      <c r="N107" s="156"/>
      <c r="O107" s="156"/>
    </row>
    <row r="108" spans="1:15" x14ac:dyDescent="0.35">
      <c r="A108" s="17"/>
      <c r="B108" s="17"/>
      <c r="C108" s="17"/>
      <c r="D108" s="17"/>
      <c r="E108" s="17"/>
      <c r="F108" s="17"/>
      <c r="G108" s="17"/>
      <c r="H108" s="17"/>
      <c r="I108" s="17"/>
      <c r="J108" s="17"/>
      <c r="K108" s="17"/>
      <c r="L108" s="17"/>
      <c r="M108" s="17"/>
      <c r="N108" s="17"/>
      <c r="O108" s="17"/>
    </row>
    <row r="109" spans="1:15" ht="28.5" customHeight="1" x14ac:dyDescent="0.35">
      <c r="A109" s="158" t="s">
        <v>94</v>
      </c>
      <c r="B109" s="158"/>
      <c r="C109" s="158"/>
      <c r="D109" s="158"/>
      <c r="E109" s="158"/>
      <c r="F109" s="158"/>
      <c r="G109" s="158"/>
      <c r="H109" s="158"/>
      <c r="I109" s="158"/>
      <c r="J109" s="158"/>
      <c r="K109" s="158"/>
      <c r="L109" s="158"/>
      <c r="M109" s="158"/>
      <c r="N109" s="158"/>
      <c r="O109" s="158"/>
    </row>
    <row r="110" spans="1:15" x14ac:dyDescent="0.35">
      <c r="A110" s="156" t="s">
        <v>95</v>
      </c>
      <c r="B110" s="156"/>
      <c r="C110" s="156"/>
      <c r="D110" s="156"/>
      <c r="E110" s="156"/>
      <c r="F110" s="156"/>
      <c r="G110" s="156"/>
      <c r="H110" s="156"/>
      <c r="I110" s="156"/>
      <c r="J110" s="156"/>
      <c r="K110" s="156"/>
      <c r="L110" s="156"/>
      <c r="M110" s="156"/>
      <c r="N110" s="156"/>
      <c r="O110" s="156"/>
    </row>
    <row r="111" spans="1:15" ht="30" customHeight="1" x14ac:dyDescent="0.35">
      <c r="A111" s="158" t="s">
        <v>96</v>
      </c>
      <c r="B111" s="158"/>
      <c r="C111" s="158"/>
      <c r="D111" s="158"/>
      <c r="E111" s="158"/>
      <c r="F111" s="158"/>
      <c r="G111" s="158"/>
      <c r="H111" s="158"/>
      <c r="I111" s="158"/>
      <c r="J111" s="158"/>
      <c r="K111" s="158"/>
      <c r="L111" s="158"/>
      <c r="M111" s="158"/>
      <c r="N111" s="158"/>
      <c r="O111" s="158"/>
    </row>
    <row r="112" spans="1:15" ht="29.15" customHeight="1" x14ac:dyDescent="0.35">
      <c r="A112" s="158" t="s">
        <v>97</v>
      </c>
      <c r="B112" s="158"/>
      <c r="C112" s="158"/>
      <c r="D112" s="158"/>
      <c r="E112" s="158"/>
      <c r="F112" s="158"/>
      <c r="G112" s="158"/>
      <c r="H112" s="158"/>
      <c r="I112" s="158"/>
      <c r="J112" s="158"/>
      <c r="K112" s="158"/>
      <c r="L112" s="158"/>
      <c r="M112" s="158"/>
      <c r="N112" s="158"/>
      <c r="O112" s="158"/>
    </row>
    <row r="113" spans="1:15" ht="31" customHeight="1" x14ac:dyDescent="0.35">
      <c r="A113" s="158" t="s">
        <v>94</v>
      </c>
      <c r="B113" s="158"/>
      <c r="C113" s="158"/>
      <c r="D113" s="158"/>
      <c r="E113" s="158"/>
      <c r="F113" s="158"/>
      <c r="G113" s="158"/>
      <c r="H113" s="158"/>
      <c r="I113" s="158"/>
      <c r="J113" s="158"/>
      <c r="K113" s="158"/>
      <c r="L113" s="158"/>
      <c r="M113" s="158"/>
      <c r="N113" s="158"/>
      <c r="O113" s="158"/>
    </row>
    <row r="114" spans="1:15" x14ac:dyDescent="0.35">
      <c r="A114" s="24"/>
      <c r="B114" s="24"/>
      <c r="C114" s="24"/>
      <c r="D114" s="24"/>
      <c r="E114" s="24"/>
      <c r="F114" s="24"/>
      <c r="G114" s="24"/>
      <c r="H114" s="24"/>
      <c r="I114" s="24"/>
      <c r="J114" s="24"/>
      <c r="K114" s="24"/>
      <c r="L114" s="24"/>
      <c r="M114" s="24"/>
      <c r="N114" s="24"/>
      <c r="O114" s="24"/>
    </row>
    <row r="115" spans="1:15" x14ac:dyDescent="0.35">
      <c r="A115" s="24"/>
      <c r="B115" s="24"/>
      <c r="C115" s="24"/>
      <c r="D115" s="24"/>
      <c r="E115" s="24"/>
      <c r="F115" s="24"/>
      <c r="G115" s="24"/>
      <c r="H115" s="24"/>
      <c r="I115" s="24"/>
      <c r="J115" s="24"/>
      <c r="K115" s="24"/>
      <c r="L115" s="24"/>
      <c r="M115" s="24"/>
      <c r="N115" s="24"/>
      <c r="O115" s="24"/>
    </row>
    <row r="116" spans="1:15" x14ac:dyDescent="0.35">
      <c r="A116" s="157" t="s">
        <v>124</v>
      </c>
      <c r="B116" s="157"/>
      <c r="C116" s="157"/>
      <c r="D116" s="157"/>
      <c r="E116" s="157"/>
      <c r="F116" s="157"/>
      <c r="G116" s="157"/>
      <c r="H116" s="157"/>
      <c r="I116" s="157"/>
      <c r="J116" s="157"/>
      <c r="K116" s="157"/>
      <c r="L116" s="157"/>
      <c r="M116" s="157"/>
      <c r="N116" s="157"/>
      <c r="O116" s="157"/>
    </row>
    <row r="117" spans="1:15" x14ac:dyDescent="0.35">
      <c r="A117" s="18"/>
      <c r="B117" s="18"/>
      <c r="C117" s="18"/>
      <c r="D117" s="18"/>
      <c r="E117" s="18"/>
      <c r="F117" s="18"/>
      <c r="G117" s="18"/>
      <c r="H117" s="18"/>
      <c r="I117" s="18"/>
      <c r="J117" s="18"/>
      <c r="K117" s="18"/>
      <c r="L117" s="18"/>
      <c r="M117" s="18"/>
      <c r="N117" s="18"/>
      <c r="O117" s="18"/>
    </row>
    <row r="118" spans="1:15" ht="28" customHeight="1" x14ac:dyDescent="0.35">
      <c r="A118" s="158" t="s">
        <v>99</v>
      </c>
      <c r="B118" s="158"/>
      <c r="C118" s="158"/>
      <c r="D118" s="158"/>
      <c r="E118" s="158"/>
      <c r="F118" s="158"/>
      <c r="G118" s="158"/>
      <c r="H118" s="158"/>
      <c r="I118" s="158"/>
      <c r="J118" s="158"/>
      <c r="K118" s="158"/>
      <c r="L118" s="158"/>
      <c r="M118" s="158"/>
      <c r="N118" s="158"/>
      <c r="O118" s="158"/>
    </row>
    <row r="119" spans="1:15" x14ac:dyDescent="0.35">
      <c r="A119" s="158" t="s">
        <v>105</v>
      </c>
      <c r="B119" s="158"/>
      <c r="C119" s="158"/>
      <c r="D119" s="158"/>
      <c r="E119" s="158"/>
      <c r="F119" s="158"/>
      <c r="G119" s="158"/>
      <c r="H119" s="158"/>
      <c r="I119" s="158"/>
      <c r="J119" s="158"/>
      <c r="K119" s="158"/>
      <c r="L119" s="158"/>
      <c r="M119" s="158"/>
      <c r="N119" s="158"/>
      <c r="O119" s="158"/>
    </row>
    <row r="120" spans="1:15" ht="28" customHeight="1" x14ac:dyDescent="0.35">
      <c r="A120" s="158" t="s">
        <v>106</v>
      </c>
      <c r="B120" s="158"/>
      <c r="C120" s="158"/>
      <c r="D120" s="158"/>
      <c r="E120" s="158"/>
      <c r="F120" s="158"/>
      <c r="G120" s="158"/>
      <c r="H120" s="158"/>
      <c r="I120" s="158"/>
      <c r="J120" s="158"/>
      <c r="K120" s="158"/>
      <c r="L120" s="158"/>
      <c r="M120" s="158"/>
      <c r="N120" s="158"/>
      <c r="O120" s="158"/>
    </row>
    <row r="121" spans="1:15" ht="43" customHeight="1" x14ac:dyDescent="0.35">
      <c r="A121" s="158" t="s">
        <v>100</v>
      </c>
      <c r="B121" s="158"/>
      <c r="C121" s="158"/>
      <c r="D121" s="158"/>
      <c r="E121" s="158"/>
      <c r="F121" s="158"/>
      <c r="G121" s="158"/>
      <c r="H121" s="158"/>
      <c r="I121" s="158"/>
      <c r="J121" s="158"/>
      <c r="K121" s="158"/>
      <c r="L121" s="158"/>
      <c r="M121" s="158"/>
      <c r="N121" s="158"/>
      <c r="O121" s="158"/>
    </row>
    <row r="123" spans="1:15" x14ac:dyDescent="0.35">
      <c r="A123" s="24"/>
      <c r="B123" s="24"/>
      <c r="C123" s="24"/>
      <c r="D123" s="24"/>
      <c r="E123" s="24"/>
      <c r="F123" s="24"/>
      <c r="G123" s="24"/>
      <c r="H123" s="24"/>
      <c r="I123" s="24"/>
      <c r="J123" s="24"/>
      <c r="K123" s="24"/>
      <c r="L123" s="24"/>
      <c r="M123" s="24"/>
      <c r="N123" s="24"/>
      <c r="O123" s="24"/>
    </row>
    <row r="124" spans="1:15" x14ac:dyDescent="0.35">
      <c r="A124" s="15" t="s">
        <v>136</v>
      </c>
      <c r="B124" s="15"/>
      <c r="C124" s="15"/>
      <c r="D124" s="15"/>
      <c r="E124" s="15"/>
      <c r="F124" s="15"/>
      <c r="G124" s="15"/>
      <c r="H124" s="15"/>
      <c r="I124" s="15"/>
      <c r="J124" s="15"/>
      <c r="K124" s="15"/>
      <c r="L124" s="15"/>
      <c r="M124" s="15"/>
      <c r="N124" s="15"/>
      <c r="O124" s="15"/>
    </row>
    <row r="125" spans="1:15" x14ac:dyDescent="0.35">
      <c r="A125" s="15" t="s">
        <v>1</v>
      </c>
      <c r="B125" s="15"/>
      <c r="C125" s="15"/>
      <c r="D125" s="15"/>
      <c r="E125" s="15"/>
      <c r="F125" s="15"/>
      <c r="G125" s="15"/>
      <c r="H125" s="15"/>
      <c r="I125" s="15"/>
      <c r="J125" s="15"/>
      <c r="K125" s="15"/>
      <c r="L125" s="15"/>
      <c r="M125" s="15"/>
      <c r="N125" s="15"/>
      <c r="O125" s="15"/>
    </row>
    <row r="126" spans="1:15" x14ac:dyDescent="0.35">
      <c r="A126" s="156"/>
      <c r="B126" s="156"/>
      <c r="C126" s="156"/>
      <c r="D126" s="156"/>
      <c r="E126" s="156"/>
      <c r="F126" s="156"/>
      <c r="G126" s="156"/>
      <c r="H126" s="156"/>
      <c r="I126" s="156"/>
      <c r="J126" s="156"/>
      <c r="K126" s="156"/>
      <c r="L126" s="156"/>
      <c r="M126" s="156"/>
      <c r="N126" s="156"/>
      <c r="O126" s="156"/>
    </row>
    <row r="127" spans="1:15" ht="32.15" customHeight="1" x14ac:dyDescent="0.35">
      <c r="A127" s="158"/>
      <c r="B127" s="158"/>
      <c r="C127" s="158"/>
      <c r="D127" s="158"/>
      <c r="E127" s="158"/>
      <c r="F127" s="158"/>
      <c r="G127" s="158"/>
      <c r="H127" s="158"/>
      <c r="I127" s="158"/>
      <c r="J127" s="158"/>
      <c r="K127" s="158"/>
      <c r="L127" s="158"/>
      <c r="M127" s="158"/>
      <c r="N127" s="158"/>
      <c r="O127" s="158"/>
    </row>
    <row r="128" spans="1:15" ht="32.15" customHeight="1" x14ac:dyDescent="0.35">
      <c r="A128" s="158"/>
      <c r="B128" s="158"/>
      <c r="C128" s="158"/>
      <c r="D128" s="158"/>
      <c r="E128" s="158"/>
      <c r="F128" s="158"/>
      <c r="G128" s="158"/>
      <c r="H128" s="158"/>
      <c r="I128" s="158"/>
      <c r="J128" s="158"/>
      <c r="K128" s="158"/>
      <c r="L128" s="158"/>
      <c r="M128" s="158"/>
      <c r="N128" s="158"/>
      <c r="O128" s="158"/>
    </row>
    <row r="129" spans="1:15" x14ac:dyDescent="0.35">
      <c r="A129" s="156"/>
      <c r="B129" s="156"/>
      <c r="C129" s="156"/>
      <c r="D129" s="156"/>
      <c r="E129" s="156"/>
      <c r="F129" s="156"/>
      <c r="G129" s="156"/>
      <c r="H129" s="156"/>
      <c r="I129" s="156"/>
      <c r="J129" s="156"/>
      <c r="K129" s="156"/>
      <c r="L129" s="156"/>
      <c r="M129" s="156"/>
      <c r="N129" s="156"/>
      <c r="O129" s="156"/>
    </row>
    <row r="130" spans="1:15" x14ac:dyDescent="0.35">
      <c r="A130" s="156"/>
      <c r="B130" s="156"/>
      <c r="C130" s="156"/>
      <c r="D130" s="156"/>
      <c r="E130" s="156"/>
      <c r="F130" s="156"/>
      <c r="G130" s="156"/>
      <c r="H130" s="156"/>
      <c r="I130" s="156"/>
      <c r="J130" s="156"/>
      <c r="K130" s="156"/>
      <c r="L130" s="156"/>
      <c r="M130" s="156"/>
      <c r="N130" s="156"/>
      <c r="O130" s="156"/>
    </row>
    <row r="131" spans="1:15" x14ac:dyDescent="0.35">
      <c r="A131" s="156"/>
      <c r="B131" s="156"/>
      <c r="C131" s="156"/>
      <c r="D131" s="156"/>
      <c r="E131" s="156"/>
      <c r="F131" s="156"/>
      <c r="G131" s="156"/>
      <c r="H131" s="156"/>
      <c r="I131" s="156"/>
      <c r="J131" s="156"/>
      <c r="K131" s="156"/>
      <c r="L131" s="156"/>
      <c r="M131" s="156"/>
      <c r="N131" s="156"/>
      <c r="O131" s="156"/>
    </row>
    <row r="132" spans="1:15" x14ac:dyDescent="0.35">
      <c r="A132" s="156"/>
      <c r="B132" s="156"/>
      <c r="C132" s="156"/>
      <c r="D132" s="156"/>
      <c r="E132" s="156"/>
      <c r="F132" s="156"/>
      <c r="G132" s="156"/>
      <c r="H132" s="156"/>
      <c r="I132" s="156"/>
      <c r="J132" s="156"/>
      <c r="K132" s="156"/>
      <c r="L132" s="156"/>
      <c r="M132" s="156"/>
      <c r="N132" s="156"/>
      <c r="O132" s="156"/>
    </row>
    <row r="133" spans="1:15" ht="32.15" customHeight="1" x14ac:dyDescent="0.35">
      <c r="A133" s="158"/>
      <c r="B133" s="158"/>
      <c r="C133" s="158"/>
      <c r="D133" s="158"/>
      <c r="E133" s="158"/>
      <c r="F133" s="158"/>
      <c r="G133" s="158"/>
      <c r="H133" s="158"/>
      <c r="I133" s="158"/>
      <c r="J133" s="158"/>
      <c r="K133" s="158"/>
      <c r="L133" s="158"/>
      <c r="M133" s="158"/>
      <c r="N133" s="158"/>
      <c r="O133" s="158"/>
    </row>
    <row r="134" spans="1:15" ht="32.15" customHeight="1" x14ac:dyDescent="0.35">
      <c r="A134" s="158"/>
      <c r="B134" s="158"/>
      <c r="C134" s="158"/>
      <c r="D134" s="158"/>
      <c r="E134" s="158"/>
      <c r="F134" s="158"/>
      <c r="G134" s="158"/>
      <c r="H134" s="158"/>
      <c r="I134" s="158"/>
      <c r="J134" s="158"/>
      <c r="K134" s="158"/>
      <c r="L134" s="158"/>
      <c r="M134" s="158"/>
      <c r="N134" s="158"/>
      <c r="O134" s="158"/>
    </row>
    <row r="135" spans="1:15" x14ac:dyDescent="0.35">
      <c r="A135" s="156"/>
      <c r="B135" s="156"/>
      <c r="C135" s="156"/>
      <c r="D135" s="156"/>
      <c r="E135" s="156"/>
      <c r="F135" s="156"/>
      <c r="G135" s="156"/>
      <c r="H135" s="156"/>
      <c r="I135" s="156"/>
      <c r="J135" s="156"/>
      <c r="K135" s="156"/>
      <c r="L135" s="156"/>
      <c r="M135" s="156"/>
      <c r="N135" s="156"/>
      <c r="O135" s="156"/>
    </row>
    <row r="136" spans="1:15" x14ac:dyDescent="0.35">
      <c r="A136" s="156"/>
      <c r="B136" s="156"/>
      <c r="C136" s="156"/>
      <c r="D136" s="156"/>
      <c r="E136" s="156"/>
      <c r="F136" s="156"/>
      <c r="G136" s="156"/>
      <c r="H136" s="156"/>
      <c r="I136" s="156"/>
      <c r="J136" s="156"/>
      <c r="K136" s="156"/>
      <c r="L136" s="156"/>
      <c r="M136" s="156"/>
      <c r="N136" s="156"/>
      <c r="O136" s="156"/>
    </row>
    <row r="137" spans="1:15" ht="32.15" customHeight="1" x14ac:dyDescent="0.35">
      <c r="A137" s="158"/>
      <c r="B137" s="158"/>
      <c r="C137" s="158"/>
      <c r="D137" s="158"/>
      <c r="E137" s="158"/>
      <c r="F137" s="158"/>
      <c r="G137" s="158"/>
      <c r="H137" s="158"/>
      <c r="I137" s="158"/>
      <c r="J137" s="158"/>
      <c r="K137" s="158"/>
      <c r="L137" s="158"/>
      <c r="M137" s="158"/>
      <c r="N137" s="158"/>
      <c r="O137" s="158"/>
    </row>
    <row r="138" spans="1:15" x14ac:dyDescent="0.35">
      <c r="A138" s="156"/>
      <c r="B138" s="156"/>
      <c r="C138" s="156"/>
      <c r="D138" s="156"/>
      <c r="E138" s="156"/>
      <c r="F138" s="156"/>
      <c r="G138" s="156"/>
      <c r="H138" s="156"/>
      <c r="I138" s="156"/>
      <c r="J138" s="156"/>
      <c r="K138" s="156"/>
      <c r="L138" s="156"/>
      <c r="M138" s="156"/>
      <c r="N138" s="156"/>
      <c r="O138" s="156"/>
    </row>
    <row r="139" spans="1:15" x14ac:dyDescent="0.35">
      <c r="A139" s="157"/>
      <c r="B139" s="157"/>
      <c r="C139" s="157"/>
      <c r="D139" s="157"/>
      <c r="E139" s="157"/>
      <c r="F139" s="157"/>
      <c r="G139" s="157"/>
      <c r="H139" s="157"/>
      <c r="I139" s="157"/>
      <c r="J139" s="157"/>
      <c r="K139" s="157"/>
      <c r="L139" s="157"/>
      <c r="M139" s="157"/>
      <c r="N139" s="157"/>
      <c r="O139" s="157"/>
    </row>
    <row r="140" spans="1:15" x14ac:dyDescent="0.35">
      <c r="A140" s="157"/>
      <c r="B140" s="157"/>
      <c r="C140" s="157"/>
      <c r="D140" s="157"/>
      <c r="E140" s="157"/>
      <c r="F140" s="157"/>
      <c r="G140" s="157"/>
      <c r="H140" s="157"/>
      <c r="I140" s="157"/>
      <c r="J140" s="157"/>
      <c r="K140" s="157"/>
      <c r="L140" s="157"/>
      <c r="M140" s="157"/>
      <c r="N140" s="157"/>
      <c r="O140" s="157"/>
    </row>
    <row r="141" spans="1:15" x14ac:dyDescent="0.35">
      <c r="A141" s="156"/>
      <c r="B141" s="156"/>
      <c r="C141" s="156"/>
      <c r="D141" s="156"/>
      <c r="E141" s="156"/>
      <c r="F141" s="156"/>
      <c r="G141" s="156"/>
      <c r="H141" s="156"/>
      <c r="I141" s="156"/>
      <c r="J141" s="156"/>
      <c r="K141" s="156"/>
      <c r="L141" s="156"/>
      <c r="M141" s="156"/>
      <c r="N141" s="156"/>
      <c r="O141" s="156"/>
    </row>
    <row r="142" spans="1:15" x14ac:dyDescent="0.35">
      <c r="A142" s="17"/>
      <c r="B142" s="17"/>
      <c r="C142" s="17"/>
      <c r="D142" s="17"/>
      <c r="E142" s="17"/>
      <c r="F142" s="17"/>
      <c r="G142" s="17"/>
      <c r="H142" s="17"/>
      <c r="I142" s="17"/>
      <c r="J142" s="17"/>
      <c r="K142" s="17"/>
      <c r="L142" s="17"/>
      <c r="M142" s="17"/>
      <c r="N142" s="17"/>
      <c r="O142" s="17"/>
    </row>
    <row r="143" spans="1:15" ht="30" customHeight="1" x14ac:dyDescent="0.35">
      <c r="A143" s="158"/>
      <c r="B143" s="158"/>
      <c r="C143" s="158"/>
      <c r="D143" s="158"/>
      <c r="E143" s="158"/>
      <c r="F143" s="158"/>
      <c r="G143" s="158"/>
      <c r="H143" s="158"/>
      <c r="I143" s="158"/>
      <c r="J143" s="158"/>
      <c r="K143" s="158"/>
      <c r="L143" s="158"/>
      <c r="M143" s="158"/>
      <c r="N143" s="158"/>
      <c r="O143" s="158"/>
    </row>
    <row r="144" spans="1:15" x14ac:dyDescent="0.35">
      <c r="A144" s="156"/>
      <c r="B144" s="156"/>
      <c r="C144" s="156"/>
      <c r="D144" s="156"/>
      <c r="E144" s="156"/>
      <c r="F144" s="156"/>
      <c r="G144" s="156"/>
      <c r="H144" s="156"/>
      <c r="I144" s="156"/>
      <c r="J144" s="156"/>
      <c r="K144" s="156"/>
      <c r="L144" s="156"/>
      <c r="M144" s="156"/>
      <c r="N144" s="156"/>
      <c r="O144" s="156"/>
    </row>
    <row r="145" spans="1:15" ht="32.15" customHeight="1" x14ac:dyDescent="0.35">
      <c r="A145" s="158"/>
      <c r="B145" s="158"/>
      <c r="C145" s="158"/>
      <c r="D145" s="158"/>
      <c r="E145" s="158"/>
      <c r="F145" s="158"/>
      <c r="G145" s="158"/>
      <c r="H145" s="158"/>
      <c r="I145" s="158"/>
      <c r="J145" s="158"/>
      <c r="K145" s="158"/>
      <c r="L145" s="158"/>
      <c r="M145" s="158"/>
      <c r="N145" s="158"/>
      <c r="O145" s="158"/>
    </row>
    <row r="146" spans="1:15" ht="32.15" customHeight="1" x14ac:dyDescent="0.35">
      <c r="A146" s="158"/>
      <c r="B146" s="158"/>
      <c r="C146" s="158"/>
      <c r="D146" s="158"/>
      <c r="E146" s="158"/>
      <c r="F146" s="158"/>
      <c r="G146" s="158"/>
      <c r="H146" s="158"/>
      <c r="I146" s="158"/>
      <c r="J146" s="158"/>
      <c r="K146" s="158"/>
      <c r="L146" s="158"/>
      <c r="M146" s="158"/>
      <c r="N146" s="158"/>
      <c r="O146" s="158"/>
    </row>
    <row r="147" spans="1:15" x14ac:dyDescent="0.35">
      <c r="A147" s="156"/>
      <c r="B147" s="156"/>
      <c r="C147" s="156"/>
      <c r="D147" s="156"/>
      <c r="E147" s="156"/>
      <c r="F147" s="156"/>
      <c r="G147" s="156"/>
      <c r="H147" s="156"/>
      <c r="I147" s="156"/>
      <c r="J147" s="156"/>
      <c r="K147" s="156"/>
      <c r="L147" s="156"/>
      <c r="M147" s="156"/>
      <c r="N147" s="156"/>
      <c r="O147" s="156"/>
    </row>
    <row r="148" spans="1:15" x14ac:dyDescent="0.35">
      <c r="A148" s="15"/>
      <c r="B148" s="15"/>
      <c r="C148" s="15"/>
      <c r="D148" s="15"/>
      <c r="E148" s="15"/>
      <c r="F148" s="15"/>
      <c r="G148" s="15"/>
      <c r="H148" s="15"/>
      <c r="I148" s="15"/>
      <c r="J148" s="15"/>
      <c r="K148" s="15"/>
      <c r="L148" s="15"/>
      <c r="M148" s="15"/>
      <c r="N148" s="15"/>
      <c r="O148" s="15"/>
    </row>
    <row r="149" spans="1:15" x14ac:dyDescent="0.35">
      <c r="A149" s="15"/>
      <c r="B149" s="15"/>
      <c r="C149" s="15"/>
      <c r="D149" s="15"/>
      <c r="E149" s="15"/>
      <c r="F149" s="15"/>
      <c r="G149" s="15"/>
      <c r="H149" s="15"/>
      <c r="I149" s="15"/>
      <c r="J149" s="15"/>
      <c r="K149" s="15"/>
      <c r="L149" s="15"/>
      <c r="M149" s="15"/>
      <c r="N149" s="15"/>
      <c r="O149" s="15"/>
    </row>
    <row r="150" spans="1:15" x14ac:dyDescent="0.35">
      <c r="A150" s="157"/>
      <c r="B150" s="157"/>
      <c r="C150" s="157"/>
      <c r="D150" s="157"/>
      <c r="E150" s="157"/>
      <c r="F150" s="157"/>
      <c r="G150" s="157"/>
      <c r="H150" s="157"/>
      <c r="I150" s="157"/>
      <c r="J150" s="157"/>
      <c r="K150" s="157"/>
      <c r="L150" s="157"/>
      <c r="M150" s="157"/>
      <c r="N150" s="157"/>
      <c r="O150" s="157"/>
    </row>
    <row r="151" spans="1:15" x14ac:dyDescent="0.35">
      <c r="A151" s="157"/>
      <c r="B151" s="157"/>
      <c r="C151" s="157"/>
      <c r="D151" s="157"/>
      <c r="E151" s="157"/>
      <c r="F151" s="157"/>
      <c r="G151" s="157"/>
      <c r="H151" s="157"/>
      <c r="I151" s="157"/>
      <c r="J151" s="157"/>
      <c r="K151" s="157"/>
      <c r="L151" s="157"/>
      <c r="M151" s="157"/>
      <c r="N151" s="157"/>
      <c r="O151" s="157"/>
    </row>
  </sheetData>
  <mergeCells count="109">
    <mergeCell ref="A111:O111"/>
    <mergeCell ref="A112:O112"/>
    <mergeCell ref="A113:O113"/>
    <mergeCell ref="A116:O116"/>
    <mergeCell ref="A118:O118"/>
    <mergeCell ref="A119:O119"/>
    <mergeCell ref="A120:O120"/>
    <mergeCell ref="A106:O106"/>
    <mergeCell ref="A100:O100"/>
    <mergeCell ref="A101:O101"/>
    <mergeCell ref="A102:O102"/>
    <mergeCell ref="A103:O103"/>
    <mergeCell ref="A107:O107"/>
    <mergeCell ref="A109:O109"/>
    <mergeCell ref="A110:O110"/>
    <mergeCell ref="A99:O99"/>
    <mergeCell ref="A90:O90"/>
    <mergeCell ref="A91:O91"/>
    <mergeCell ref="A92:O92"/>
    <mergeCell ref="A93:O93"/>
    <mergeCell ref="A97:O97"/>
    <mergeCell ref="A80:O80"/>
    <mergeCell ref="A82:O82"/>
    <mergeCell ref="A87:O87"/>
    <mergeCell ref="A88:O88"/>
    <mergeCell ref="A89:O89"/>
    <mergeCell ref="A83:O83"/>
    <mergeCell ref="A84:O84"/>
    <mergeCell ref="A75:O75"/>
    <mergeCell ref="A78:O78"/>
    <mergeCell ref="A79:O79"/>
    <mergeCell ref="A65:O65"/>
    <mergeCell ref="A69:O69"/>
    <mergeCell ref="A70:O70"/>
    <mergeCell ref="A71:O71"/>
    <mergeCell ref="A72:O72"/>
    <mergeCell ref="A98:O98"/>
    <mergeCell ref="A22:O22"/>
    <mergeCell ref="A41:O41"/>
    <mergeCell ref="A48:O48"/>
    <mergeCell ref="A49:O49"/>
    <mergeCell ref="A51:O51"/>
    <mergeCell ref="A13:O13"/>
    <mergeCell ref="A1:O1"/>
    <mergeCell ref="A3:O3"/>
    <mergeCell ref="A4:O4"/>
    <mergeCell ref="A5:O5"/>
    <mergeCell ref="A6:O6"/>
    <mergeCell ref="A7:O7"/>
    <mergeCell ref="A8:O8"/>
    <mergeCell ref="A9:O9"/>
    <mergeCell ref="A10:O10"/>
    <mergeCell ref="A11:O11"/>
    <mergeCell ref="A12:O12"/>
    <mergeCell ref="A14:O14"/>
    <mergeCell ref="A23:O23"/>
    <mergeCell ref="A24:O24"/>
    <mergeCell ref="A27:O27"/>
    <mergeCell ref="A20:O20"/>
    <mergeCell ref="A42:O42"/>
    <mergeCell ref="A43:O43"/>
    <mergeCell ref="A44:O44"/>
    <mergeCell ref="A25:O25"/>
    <mergeCell ref="A26:O26"/>
    <mergeCell ref="A31:O31"/>
    <mergeCell ref="A33:O33"/>
    <mergeCell ref="A32:O32"/>
    <mergeCell ref="A34:O34"/>
    <mergeCell ref="A21:O21"/>
    <mergeCell ref="A151:O151"/>
    <mergeCell ref="A146:O146"/>
    <mergeCell ref="A134:O134"/>
    <mergeCell ref="A135:O135"/>
    <mergeCell ref="A136:O136"/>
    <mergeCell ref="A137:O137"/>
    <mergeCell ref="A138:O138"/>
    <mergeCell ref="A139:O139"/>
    <mergeCell ref="A140:O140"/>
    <mergeCell ref="A141:O141"/>
    <mergeCell ref="A143:O143"/>
    <mergeCell ref="A144:O144"/>
    <mergeCell ref="A145:O145"/>
    <mergeCell ref="A38:O38"/>
    <mergeCell ref="A39:O39"/>
    <mergeCell ref="A40:O40"/>
    <mergeCell ref="A147:O147"/>
    <mergeCell ref="A150:O150"/>
    <mergeCell ref="A133:O133"/>
    <mergeCell ref="A47:O47"/>
    <mergeCell ref="A126:O126"/>
    <mergeCell ref="A127:O127"/>
    <mergeCell ref="A128:O128"/>
    <mergeCell ref="A129:O129"/>
    <mergeCell ref="A130:O130"/>
    <mergeCell ref="A131:O131"/>
    <mergeCell ref="A132:O132"/>
    <mergeCell ref="A121:O121"/>
    <mergeCell ref="A57:O57"/>
    <mergeCell ref="A58:O58"/>
    <mergeCell ref="A62:O62"/>
    <mergeCell ref="A63:O63"/>
    <mergeCell ref="A64:O64"/>
    <mergeCell ref="A52:O52"/>
    <mergeCell ref="A53:O53"/>
    <mergeCell ref="A54:O54"/>
    <mergeCell ref="A55:O55"/>
    <mergeCell ref="A56:O56"/>
    <mergeCell ref="A73:O73"/>
    <mergeCell ref="A74:O7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B1E39-B246-4A2B-9650-1C91D8FF90F9}">
  <sheetPr>
    <tabColor rgb="FF2C6B81"/>
  </sheetPr>
  <dimension ref="A1:XFC72"/>
  <sheetViews>
    <sheetView topLeftCell="A2" zoomScale="40" zoomScaleNormal="40" workbookViewId="0">
      <selection activeCell="N31" sqref="N31"/>
    </sheetView>
  </sheetViews>
  <sheetFormatPr baseColWidth="10" defaultColWidth="0" defaultRowHeight="14.5" customHeight="1" zeroHeight="1" x14ac:dyDescent="0.35"/>
  <cols>
    <col min="1" max="15" width="11.453125" style="14" customWidth="1"/>
    <col min="16" max="16383" width="11.453125" style="14" hidden="1"/>
    <col min="16384" max="16384" width="8.453125" style="14" customWidth="1"/>
  </cols>
  <sheetData>
    <row r="1" s="14" customFormat="1" x14ac:dyDescent="0.35"/>
    <row r="2" s="14" customFormat="1" x14ac:dyDescent="0.35"/>
    <row r="3" s="14" customFormat="1" x14ac:dyDescent="0.35"/>
    <row r="4" s="14" customFormat="1" x14ac:dyDescent="0.35"/>
    <row r="5" s="14" customFormat="1" x14ac:dyDescent="0.35"/>
    <row r="6" s="14" customFormat="1" x14ac:dyDescent="0.35"/>
    <row r="7" s="14" customFormat="1" x14ac:dyDescent="0.35"/>
    <row r="8" s="14" customFormat="1" x14ac:dyDescent="0.35"/>
    <row r="9" s="14" customFormat="1" x14ac:dyDescent="0.35"/>
    <row r="10" s="14" customFormat="1" x14ac:dyDescent="0.35"/>
    <row r="11" s="14" customFormat="1" x14ac:dyDescent="0.35"/>
    <row r="12" s="14" customFormat="1" x14ac:dyDescent="0.35"/>
    <row r="13" s="14" customFormat="1" x14ac:dyDescent="0.35"/>
    <row r="14" s="14" customFormat="1" x14ac:dyDescent="0.35"/>
    <row r="15" s="14" customFormat="1" x14ac:dyDescent="0.35"/>
    <row r="16" s="14" customFormat="1" x14ac:dyDescent="0.35"/>
    <row r="17" s="14" customFormat="1" x14ac:dyDescent="0.35"/>
    <row r="18" s="14" customFormat="1" x14ac:dyDescent="0.35"/>
    <row r="19" s="14" customFormat="1" x14ac:dyDescent="0.35"/>
    <row r="20" s="14" customFormat="1" x14ac:dyDescent="0.35"/>
    <row r="21" s="14" customFormat="1" x14ac:dyDescent="0.35"/>
    <row r="22" s="14" customFormat="1" x14ac:dyDescent="0.35"/>
    <row r="23" s="14" customFormat="1" x14ac:dyDescent="0.35"/>
    <row r="24" s="14" customFormat="1" x14ac:dyDescent="0.35"/>
    <row r="25" s="14" customFormat="1" x14ac:dyDescent="0.35"/>
    <row r="26" s="14" customFormat="1" x14ac:dyDescent="0.35"/>
    <row r="27" s="14" customFormat="1" x14ac:dyDescent="0.35"/>
    <row r="28" s="14" customFormat="1" x14ac:dyDescent="0.35"/>
    <row r="29" s="14" customFormat="1" x14ac:dyDescent="0.35"/>
    <row r="30" s="14" customFormat="1" x14ac:dyDescent="0.35"/>
    <row r="31" s="14" customFormat="1" x14ac:dyDescent="0.35"/>
    <row r="32" s="14" customFormat="1" x14ac:dyDescent="0.35"/>
    <row r="33" spans="1:11" x14ac:dyDescent="0.35"/>
    <row r="34" spans="1:11" x14ac:dyDescent="0.35"/>
    <row r="35" spans="1:11" x14ac:dyDescent="0.35"/>
    <row r="36" spans="1:11" x14ac:dyDescent="0.35"/>
    <row r="37" spans="1:11" x14ac:dyDescent="0.35"/>
    <row r="38" spans="1:11" x14ac:dyDescent="0.35"/>
    <row r="39" spans="1:11" x14ac:dyDescent="0.35"/>
    <row r="40" spans="1:11" x14ac:dyDescent="0.35"/>
    <row r="41" spans="1:11" x14ac:dyDescent="0.35"/>
    <row r="42" spans="1:11" x14ac:dyDescent="0.35">
      <c r="A42" s="120"/>
      <c r="B42" s="120"/>
      <c r="C42" s="120"/>
      <c r="D42" s="120"/>
      <c r="E42" s="120"/>
      <c r="F42" s="120"/>
      <c r="G42" s="120"/>
      <c r="H42" s="120"/>
      <c r="I42" s="120"/>
      <c r="J42" s="120"/>
      <c r="K42" s="120"/>
    </row>
    <row r="43" spans="1:11" x14ac:dyDescent="0.35">
      <c r="A43" s="120"/>
      <c r="B43" s="120"/>
      <c r="C43" s="120"/>
      <c r="D43" s="120"/>
      <c r="E43" s="120"/>
      <c r="F43" s="120"/>
      <c r="G43" s="120"/>
      <c r="H43" s="120"/>
      <c r="I43" s="120"/>
      <c r="J43" s="120"/>
      <c r="K43" s="120"/>
    </row>
    <row r="44" spans="1:11" x14ac:dyDescent="0.35"/>
    <row r="45" spans="1:11" x14ac:dyDescent="0.35"/>
    <row r="46" spans="1:11" x14ac:dyDescent="0.35"/>
    <row r="47" spans="1:11" x14ac:dyDescent="0.35"/>
    <row r="48" spans="1:11" x14ac:dyDescent="0.35"/>
    <row r="49" spans="1:15" x14ac:dyDescent="0.35"/>
    <row r="50" spans="1:15" x14ac:dyDescent="0.35"/>
    <row r="51" spans="1:15" x14ac:dyDescent="0.35"/>
    <row r="52" spans="1:15" x14ac:dyDescent="0.35"/>
    <row r="53" spans="1:15" x14ac:dyDescent="0.35"/>
    <row r="54" spans="1:15" x14ac:dyDescent="0.35"/>
    <row r="55" spans="1:15" x14ac:dyDescent="0.35"/>
    <row r="56" spans="1:15" x14ac:dyDescent="0.35"/>
    <row r="57" spans="1:15" x14ac:dyDescent="0.35"/>
    <row r="58" spans="1:15" ht="28.5" x14ac:dyDescent="0.65">
      <c r="A58" s="161" t="s">
        <v>559</v>
      </c>
      <c r="B58" s="161"/>
      <c r="C58" s="161"/>
      <c r="D58" s="161"/>
      <c r="E58" s="161"/>
      <c r="F58" s="161"/>
      <c r="G58" s="161"/>
      <c r="H58" s="161"/>
      <c r="I58" s="161"/>
      <c r="J58" s="161"/>
      <c r="K58" s="161"/>
      <c r="L58" s="161"/>
      <c r="M58" s="161"/>
      <c r="N58" s="161"/>
      <c r="O58" s="161"/>
    </row>
    <row r="59" spans="1:15" ht="11.25" customHeight="1" x14ac:dyDescent="0.65">
      <c r="A59" s="121"/>
      <c r="B59" s="121"/>
      <c r="C59" s="121"/>
      <c r="D59" s="121"/>
      <c r="E59" s="121"/>
      <c r="F59" s="121"/>
      <c r="G59" s="121"/>
      <c r="H59" s="121"/>
      <c r="I59" s="121"/>
      <c r="J59" s="121"/>
      <c r="K59" s="121"/>
      <c r="L59" s="121"/>
      <c r="M59" s="121"/>
      <c r="N59" s="121"/>
      <c r="O59" s="121"/>
    </row>
    <row r="60" spans="1:15" ht="28.5" x14ac:dyDescent="0.65">
      <c r="A60" s="162" t="s">
        <v>560</v>
      </c>
      <c r="B60" s="162"/>
      <c r="C60" s="162"/>
      <c r="D60" s="162"/>
      <c r="E60" s="162"/>
      <c r="F60" s="162"/>
      <c r="G60" s="162"/>
      <c r="H60" s="162"/>
      <c r="I60" s="162"/>
      <c r="J60" s="162"/>
      <c r="K60" s="162"/>
      <c r="L60" s="162"/>
      <c r="M60" s="162"/>
      <c r="N60" s="162"/>
      <c r="O60" s="162"/>
    </row>
    <row r="61" spans="1:15" ht="28.5" x14ac:dyDescent="0.65">
      <c r="A61" s="162" t="s">
        <v>561</v>
      </c>
      <c r="B61" s="162"/>
      <c r="C61" s="162"/>
      <c r="D61" s="162"/>
      <c r="E61" s="162"/>
      <c r="F61" s="162"/>
      <c r="G61" s="162"/>
      <c r="H61" s="162"/>
      <c r="I61" s="162"/>
      <c r="J61" s="162"/>
      <c r="K61" s="162"/>
      <c r="L61" s="162"/>
      <c r="M61" s="162"/>
      <c r="N61" s="162"/>
      <c r="O61" s="162"/>
    </row>
    <row r="62" spans="1:15" ht="28.5" x14ac:dyDescent="0.65">
      <c r="A62" s="162" t="s">
        <v>562</v>
      </c>
      <c r="B62" s="162"/>
      <c r="C62" s="162"/>
      <c r="D62" s="162"/>
      <c r="E62" s="162"/>
      <c r="F62" s="162"/>
      <c r="G62" s="162"/>
      <c r="H62" s="162"/>
      <c r="I62" s="162"/>
      <c r="J62" s="162"/>
      <c r="K62" s="162"/>
      <c r="L62" s="162"/>
      <c r="M62" s="162"/>
      <c r="N62" s="162"/>
      <c r="O62" s="162"/>
    </row>
    <row r="63" spans="1:15" x14ac:dyDescent="0.35"/>
    <row r="64" spans="1:15" x14ac:dyDescent="0.35"/>
    <row r="65" spans="2:4" x14ac:dyDescent="0.35"/>
    <row r="66" spans="2:4" x14ac:dyDescent="0.35">
      <c r="B66" s="14" t="s">
        <v>563</v>
      </c>
      <c r="D66" s="14" t="s">
        <v>564</v>
      </c>
    </row>
    <row r="67" spans="2:4" x14ac:dyDescent="0.35">
      <c r="B67" s="14" t="s">
        <v>565</v>
      </c>
      <c r="D67" s="17">
        <v>10</v>
      </c>
    </row>
    <row r="68" spans="2:4" x14ac:dyDescent="0.35">
      <c r="B68" s="14" t="s">
        <v>566</v>
      </c>
      <c r="D68" s="14" t="s">
        <v>567</v>
      </c>
    </row>
    <row r="69" spans="2:4" x14ac:dyDescent="0.35">
      <c r="B69" s="14" t="s">
        <v>568</v>
      </c>
      <c r="D69" s="14" t="s">
        <v>569</v>
      </c>
    </row>
    <row r="70" spans="2:4" x14ac:dyDescent="0.35">
      <c r="B70" s="14" t="s">
        <v>570</v>
      </c>
      <c r="D70" s="14" t="s">
        <v>571</v>
      </c>
    </row>
    <row r="71" spans="2:4" x14ac:dyDescent="0.35"/>
    <row r="72" spans="2:4" x14ac:dyDescent="0.35"/>
  </sheetData>
  <sheetProtection selectLockedCells="1" selectUnlockedCells="1"/>
  <mergeCells count="4">
    <mergeCell ref="A58:O58"/>
    <mergeCell ref="A60:O60"/>
    <mergeCell ref="A61:O61"/>
    <mergeCell ref="A62:O62"/>
  </mergeCells>
  <hyperlinks>
    <hyperlink ref="A60:O60" location="PES!A1" display="PLAN ESTRATÉGICO SECTORIAL" xr:uid="{1247A6AB-B9D4-41AC-805E-2972AB432E94}"/>
    <hyperlink ref="A61:O61" location="CGR!A1" display="PLAN DE MEJORAMIENTO CONTRALORÍA GENERAL DE LA REPÚBLICA" xr:uid="{4ABF1D1B-BA1B-4FA2-A0C3-54D57CCAD149}"/>
    <hyperlink ref="A62:O62" location="MIPG!A1" display="PLAN CIERRE DE BRECHAS MIPG" xr:uid="{CAD9F668-D0EE-4FD0-9514-F4C1DEB4CDCD}"/>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05694-D7AC-4403-A318-A92971E23D29}">
  <dimension ref="A1:BB49"/>
  <sheetViews>
    <sheetView showGridLines="0" topLeftCell="I1" zoomScale="40" zoomScaleNormal="40" workbookViewId="0">
      <selection activeCell="W5" sqref="W5"/>
    </sheetView>
  </sheetViews>
  <sheetFormatPr baseColWidth="10" defaultRowHeight="14.5" x14ac:dyDescent="0.35"/>
  <cols>
    <col min="1" max="2" width="40.1796875" customWidth="1"/>
    <col min="3" max="8" width="44.6328125" style="1" customWidth="1"/>
    <col min="9" max="12" width="11.7265625" style="1" customWidth="1"/>
    <col min="13" max="13" width="14.453125" style="1" customWidth="1"/>
    <col min="14" max="17" width="11.7265625" style="1" customWidth="1"/>
    <col min="18" max="18" width="22.08984375" style="1" customWidth="1"/>
    <col min="19" max="19" width="22.1796875" style="1" customWidth="1"/>
    <col min="20" max="22" width="40.6328125" style="1" customWidth="1"/>
    <col min="23" max="23" width="35.7265625" style="1" customWidth="1"/>
    <col min="24" max="24" width="44.6328125" style="2" customWidth="1"/>
    <col min="25" max="25" width="44.6328125" customWidth="1"/>
    <col min="26" max="26" width="23" customWidth="1"/>
    <col min="27" max="27" width="23.08984375" customWidth="1"/>
    <col min="28" max="31" width="27.6328125" customWidth="1"/>
    <col min="32" max="48" width="11.7265625" customWidth="1"/>
    <col min="49" max="50" width="16.7265625" customWidth="1"/>
    <col min="51" max="51" width="42.54296875" customWidth="1"/>
    <col min="52" max="52" width="26" style="3" customWidth="1"/>
    <col min="53" max="54" width="25.90625" style="3" customWidth="1"/>
  </cols>
  <sheetData>
    <row r="1" spans="1:54" ht="104.25" customHeight="1" x14ac:dyDescent="0.35">
      <c r="A1" s="9"/>
      <c r="B1" s="10"/>
      <c r="C1" s="10"/>
      <c r="D1" s="163" t="s">
        <v>64</v>
      </c>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03"/>
      <c r="BA1" s="103"/>
      <c r="BB1" s="103"/>
    </row>
    <row r="2" spans="1:54" ht="26" customHeight="1" x14ac:dyDescent="0.35">
      <c r="C2"/>
      <c r="D2"/>
      <c r="E2"/>
      <c r="F2"/>
      <c r="G2"/>
      <c r="H2"/>
      <c r="I2"/>
      <c r="J2"/>
      <c r="K2"/>
      <c r="L2"/>
      <c r="M2"/>
      <c r="N2"/>
      <c r="O2"/>
      <c r="P2"/>
      <c r="Q2"/>
      <c r="R2"/>
      <c r="S2"/>
      <c r="T2"/>
      <c r="U2"/>
      <c r="V2"/>
      <c r="W2"/>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row>
    <row r="3" spans="1:54" ht="30.5" customHeight="1" x14ac:dyDescent="0.35">
      <c r="A3" s="164" t="s">
        <v>107</v>
      </c>
      <c r="B3" s="165"/>
      <c r="C3" s="165"/>
      <c r="D3" s="165"/>
      <c r="E3" s="165"/>
      <c r="F3" s="165"/>
      <c r="G3" s="165"/>
      <c r="H3" s="166"/>
      <c r="I3" s="164" t="s">
        <v>112</v>
      </c>
      <c r="J3" s="165"/>
      <c r="K3" s="165"/>
      <c r="L3" s="165"/>
      <c r="M3" s="166"/>
      <c r="N3" s="170" t="s">
        <v>37</v>
      </c>
      <c r="O3" s="170"/>
      <c r="P3" s="170"/>
      <c r="Q3" s="170"/>
      <c r="R3" s="170" t="s">
        <v>51</v>
      </c>
      <c r="S3" s="170"/>
      <c r="T3" s="164" t="s">
        <v>16</v>
      </c>
      <c r="U3" s="165"/>
      <c r="V3" s="166"/>
      <c r="W3" s="164" t="s">
        <v>30</v>
      </c>
      <c r="X3" s="165"/>
      <c r="Y3" s="165"/>
      <c r="Z3" s="165"/>
      <c r="AA3" s="166"/>
      <c r="AB3" s="164" t="s">
        <v>108</v>
      </c>
      <c r="AC3" s="165"/>
      <c r="AD3" s="165"/>
      <c r="AE3" s="166"/>
      <c r="AF3" s="164" t="s">
        <v>31</v>
      </c>
      <c r="AG3" s="165"/>
      <c r="AH3" s="165"/>
      <c r="AI3" s="165"/>
      <c r="AJ3" s="166"/>
      <c r="AK3" s="171" t="s">
        <v>37</v>
      </c>
      <c r="AL3" s="172"/>
      <c r="AM3" s="172"/>
      <c r="AN3" s="172"/>
      <c r="AO3" s="172"/>
      <c r="AP3" s="172"/>
      <c r="AQ3" s="172"/>
      <c r="AR3" s="172"/>
      <c r="AS3" s="172"/>
      <c r="AT3" s="172"/>
      <c r="AU3" s="172"/>
      <c r="AV3" s="172"/>
      <c r="AW3" s="173" t="s">
        <v>51</v>
      </c>
      <c r="AX3" s="174"/>
      <c r="AY3" s="177" t="s">
        <v>555</v>
      </c>
      <c r="AZ3" s="179" t="s">
        <v>59</v>
      </c>
      <c r="BA3" s="180"/>
      <c r="BB3" s="180"/>
    </row>
    <row r="4" spans="1:54" ht="30.5" customHeight="1" x14ac:dyDescent="0.35">
      <c r="A4" s="167"/>
      <c r="B4" s="168"/>
      <c r="C4" s="168"/>
      <c r="D4" s="168"/>
      <c r="E4" s="168"/>
      <c r="F4" s="168"/>
      <c r="G4" s="168"/>
      <c r="H4" s="169"/>
      <c r="I4" s="167"/>
      <c r="J4" s="168"/>
      <c r="K4" s="168"/>
      <c r="L4" s="168"/>
      <c r="M4" s="169"/>
      <c r="N4" s="170"/>
      <c r="O4" s="170"/>
      <c r="P4" s="170"/>
      <c r="Q4" s="170"/>
      <c r="R4" s="170"/>
      <c r="S4" s="170"/>
      <c r="T4" s="167"/>
      <c r="U4" s="168"/>
      <c r="V4" s="169"/>
      <c r="W4" s="167"/>
      <c r="X4" s="168"/>
      <c r="Y4" s="168"/>
      <c r="Z4" s="168"/>
      <c r="AA4" s="169"/>
      <c r="AB4" s="167"/>
      <c r="AC4" s="168"/>
      <c r="AD4" s="168"/>
      <c r="AE4" s="169"/>
      <c r="AF4" s="167"/>
      <c r="AG4" s="168"/>
      <c r="AH4" s="168"/>
      <c r="AI4" s="168"/>
      <c r="AJ4" s="169"/>
      <c r="AK4" s="183" t="s">
        <v>32</v>
      </c>
      <c r="AL4" s="184"/>
      <c r="AM4" s="184"/>
      <c r="AN4" s="183" t="s">
        <v>33</v>
      </c>
      <c r="AO4" s="184"/>
      <c r="AP4" s="185"/>
      <c r="AQ4" s="183" t="s">
        <v>34</v>
      </c>
      <c r="AR4" s="184"/>
      <c r="AS4" s="185"/>
      <c r="AT4" s="186" t="s">
        <v>35</v>
      </c>
      <c r="AU4" s="186"/>
      <c r="AV4" s="186"/>
      <c r="AW4" s="175"/>
      <c r="AX4" s="176"/>
      <c r="AY4" s="178"/>
      <c r="AZ4" s="181"/>
      <c r="BA4" s="182"/>
      <c r="BB4" s="182"/>
    </row>
    <row r="5" spans="1:54" ht="105.5" customHeight="1" x14ac:dyDescent="0.35">
      <c r="A5" s="11" t="s">
        <v>13</v>
      </c>
      <c r="B5" s="11" t="s">
        <v>14</v>
      </c>
      <c r="C5" s="11" t="s">
        <v>15</v>
      </c>
      <c r="D5" s="13" t="s">
        <v>109</v>
      </c>
      <c r="E5" s="13" t="s">
        <v>24</v>
      </c>
      <c r="F5" s="13" t="s">
        <v>82</v>
      </c>
      <c r="G5" s="13" t="s">
        <v>26</v>
      </c>
      <c r="H5" s="104" t="s">
        <v>556</v>
      </c>
      <c r="I5" s="11" t="s">
        <v>32</v>
      </c>
      <c r="J5" s="11" t="s">
        <v>33</v>
      </c>
      <c r="K5" s="11" t="s">
        <v>34</v>
      </c>
      <c r="L5" s="11" t="s">
        <v>35</v>
      </c>
      <c r="M5" s="23" t="s">
        <v>36</v>
      </c>
      <c r="N5" s="12" t="s">
        <v>114</v>
      </c>
      <c r="O5" s="12" t="s">
        <v>115</v>
      </c>
      <c r="P5" s="12" t="s">
        <v>55</v>
      </c>
      <c r="Q5" s="12" t="s">
        <v>116</v>
      </c>
      <c r="R5" s="12" t="s">
        <v>58</v>
      </c>
      <c r="S5" s="12" t="s">
        <v>111</v>
      </c>
      <c r="T5" s="11" t="s">
        <v>17</v>
      </c>
      <c r="U5" s="11" t="s">
        <v>18</v>
      </c>
      <c r="V5" s="11" t="s">
        <v>19</v>
      </c>
      <c r="W5" s="11" t="s">
        <v>558</v>
      </c>
      <c r="X5" s="11" t="s">
        <v>27</v>
      </c>
      <c r="Y5" s="11" t="s">
        <v>12</v>
      </c>
      <c r="Z5" s="13" t="s">
        <v>28</v>
      </c>
      <c r="AA5" s="13" t="s">
        <v>29</v>
      </c>
      <c r="AB5" s="13" t="s">
        <v>23</v>
      </c>
      <c r="AC5" s="13" t="s">
        <v>128</v>
      </c>
      <c r="AD5" s="13" t="s">
        <v>25</v>
      </c>
      <c r="AE5" s="13" t="s">
        <v>127</v>
      </c>
      <c r="AF5" s="25" t="s">
        <v>129</v>
      </c>
      <c r="AG5" s="25" t="s">
        <v>54</v>
      </c>
      <c r="AH5" s="25" t="s">
        <v>130</v>
      </c>
      <c r="AI5" s="25" t="s">
        <v>131</v>
      </c>
      <c r="AJ5" s="23" t="s">
        <v>113</v>
      </c>
      <c r="AK5" s="22" t="s">
        <v>38</v>
      </c>
      <c r="AL5" s="22" t="s">
        <v>39</v>
      </c>
      <c r="AM5" s="22" t="s">
        <v>40</v>
      </c>
      <c r="AN5" s="22" t="s">
        <v>41</v>
      </c>
      <c r="AO5" s="22" t="s">
        <v>42</v>
      </c>
      <c r="AP5" s="22" t="s">
        <v>43</v>
      </c>
      <c r="AQ5" s="22" t="s">
        <v>44</v>
      </c>
      <c r="AR5" s="22" t="s">
        <v>45</v>
      </c>
      <c r="AS5" s="22" t="s">
        <v>46</v>
      </c>
      <c r="AT5" s="22" t="s">
        <v>47</v>
      </c>
      <c r="AU5" s="22" t="s">
        <v>48</v>
      </c>
      <c r="AV5" s="22" t="s">
        <v>49</v>
      </c>
      <c r="AW5" s="12" t="s">
        <v>50</v>
      </c>
      <c r="AX5" s="12" t="s">
        <v>57</v>
      </c>
      <c r="AY5" s="13" t="s">
        <v>52</v>
      </c>
      <c r="AZ5" s="11" t="s">
        <v>2</v>
      </c>
      <c r="BA5" s="11" t="s">
        <v>4</v>
      </c>
      <c r="BB5" s="11" t="s">
        <v>125</v>
      </c>
    </row>
    <row r="6" spans="1:54" x14ac:dyDescent="0.35">
      <c r="A6" s="19"/>
      <c r="B6" s="19"/>
      <c r="C6" s="4"/>
      <c r="D6" s="4"/>
      <c r="E6" s="4"/>
      <c r="F6" s="4"/>
      <c r="G6" s="4"/>
      <c r="H6" s="4"/>
      <c r="I6" s="4"/>
      <c r="J6" s="4"/>
      <c r="K6" s="4"/>
      <c r="L6" s="4"/>
      <c r="M6" s="4"/>
      <c r="N6" s="4"/>
      <c r="O6" s="4"/>
      <c r="P6" s="4"/>
      <c r="Q6" s="4"/>
      <c r="R6" s="4"/>
      <c r="S6" s="4"/>
      <c r="T6" s="4"/>
      <c r="U6" s="4"/>
      <c r="V6" s="4"/>
      <c r="W6" s="4"/>
      <c r="X6" s="5"/>
      <c r="Y6" s="5"/>
      <c r="Z6" s="5"/>
      <c r="AA6" s="7"/>
      <c r="AB6" s="7"/>
      <c r="AC6" s="7"/>
      <c r="AD6" s="7"/>
      <c r="AE6" s="7"/>
      <c r="AF6" s="7"/>
      <c r="AG6" s="7"/>
      <c r="AH6" s="7"/>
      <c r="AI6" s="7"/>
      <c r="AJ6" s="7"/>
      <c r="AK6" s="21"/>
      <c r="AL6" s="21"/>
      <c r="AM6" s="21"/>
      <c r="AN6" s="21"/>
      <c r="AO6" s="21"/>
      <c r="AP6" s="21"/>
      <c r="AQ6" s="21"/>
      <c r="AR6" s="21"/>
      <c r="AS6" s="21"/>
      <c r="AT6" s="21"/>
      <c r="AU6" s="21"/>
      <c r="AV6" s="21"/>
      <c r="AW6" s="21"/>
      <c r="AX6" s="21"/>
      <c r="AY6" s="21"/>
      <c r="AZ6" s="6"/>
      <c r="BA6" s="6"/>
      <c r="BB6" s="6"/>
    </row>
    <row r="7" spans="1:54" x14ac:dyDescent="0.35">
      <c r="A7" s="5"/>
      <c r="B7" s="5"/>
      <c r="C7" s="4"/>
      <c r="D7" s="4"/>
      <c r="E7" s="4"/>
      <c r="F7" s="4"/>
      <c r="G7" s="4"/>
      <c r="H7" s="4"/>
      <c r="I7" s="4"/>
      <c r="J7" s="4"/>
      <c r="K7" s="4"/>
      <c r="L7" s="4"/>
      <c r="M7" s="4"/>
      <c r="N7" s="4"/>
      <c r="O7" s="4"/>
      <c r="P7" s="4"/>
      <c r="Q7" s="4"/>
      <c r="R7" s="4"/>
      <c r="S7" s="4"/>
      <c r="T7" s="4"/>
      <c r="U7" s="4"/>
      <c r="V7" s="4"/>
      <c r="W7" s="4"/>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6"/>
      <c r="BA7" s="6"/>
      <c r="BB7" s="6"/>
    </row>
    <row r="8" spans="1:54" x14ac:dyDescent="0.35">
      <c r="A8" s="5"/>
      <c r="B8" s="5"/>
      <c r="C8" s="4"/>
      <c r="D8" s="4"/>
      <c r="E8" s="4"/>
      <c r="F8" s="4"/>
      <c r="G8" s="4"/>
      <c r="H8" s="4"/>
      <c r="I8" s="4"/>
      <c r="J8" s="4"/>
      <c r="K8" s="4"/>
      <c r="L8" s="4"/>
      <c r="M8" s="4"/>
      <c r="N8" s="4"/>
      <c r="O8" s="4"/>
      <c r="P8" s="4"/>
      <c r="Q8" s="4"/>
      <c r="R8" s="4"/>
      <c r="S8" s="4"/>
      <c r="T8" s="4"/>
      <c r="U8" s="4"/>
      <c r="V8" s="4"/>
      <c r="W8" s="4"/>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6"/>
      <c r="BA8" s="6"/>
      <c r="BB8" s="6"/>
    </row>
    <row r="9" spans="1:54" x14ac:dyDescent="0.35">
      <c r="A9" s="5"/>
      <c r="B9" s="5"/>
      <c r="C9" s="4"/>
      <c r="D9" s="4"/>
      <c r="E9" s="4"/>
      <c r="F9" s="4"/>
      <c r="G9" s="4"/>
      <c r="H9" s="4"/>
      <c r="I9" s="4"/>
      <c r="J9" s="4"/>
      <c r="K9" s="4"/>
      <c r="L9" s="4"/>
      <c r="M9" s="4"/>
      <c r="N9" s="4"/>
      <c r="O9" s="4"/>
      <c r="P9" s="4"/>
      <c r="Q9" s="4"/>
      <c r="R9" s="4"/>
      <c r="S9" s="4"/>
      <c r="T9" s="4"/>
      <c r="U9" s="4"/>
      <c r="V9" s="4"/>
      <c r="W9" s="4"/>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6"/>
      <c r="BA9" s="6"/>
      <c r="BB9" s="6"/>
    </row>
    <row r="10" spans="1:54" x14ac:dyDescent="0.35">
      <c r="A10" s="5"/>
      <c r="B10" s="5"/>
      <c r="C10" s="4"/>
      <c r="D10" s="4"/>
      <c r="E10" s="4"/>
      <c r="F10" s="4"/>
      <c r="G10" s="4"/>
      <c r="H10" s="4"/>
      <c r="I10" s="4"/>
      <c r="J10" s="4"/>
      <c r="K10" s="4"/>
      <c r="L10" s="4"/>
      <c r="M10" s="4"/>
      <c r="N10" s="4"/>
      <c r="O10" s="4"/>
      <c r="P10" s="4"/>
      <c r="Q10" s="4"/>
      <c r="R10" s="4"/>
      <c r="S10" s="4"/>
      <c r="T10" s="4"/>
      <c r="U10" s="4"/>
      <c r="V10" s="4"/>
      <c r="W10" s="4"/>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6"/>
      <c r="BA10" s="6"/>
      <c r="BB10" s="6"/>
    </row>
    <row r="11" spans="1:54" x14ac:dyDescent="0.35">
      <c r="A11" s="5"/>
      <c r="B11" s="5"/>
      <c r="C11" s="4"/>
      <c r="D11" s="4"/>
      <c r="E11" s="4"/>
      <c r="F11" s="4"/>
      <c r="G11" s="4"/>
      <c r="H11" s="4"/>
      <c r="I11" s="4"/>
      <c r="J11" s="4"/>
      <c r="K11" s="4"/>
      <c r="L11" s="4"/>
      <c r="M11" s="4"/>
      <c r="N11" s="4"/>
      <c r="O11" s="4"/>
      <c r="P11" s="4"/>
      <c r="Q11" s="4"/>
      <c r="R11" s="4"/>
      <c r="S11" s="4"/>
      <c r="T11" s="4"/>
      <c r="U11" s="4"/>
      <c r="V11" s="4"/>
      <c r="W11" s="4"/>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6"/>
      <c r="BA11" s="6"/>
      <c r="BB11" s="6"/>
    </row>
    <row r="12" spans="1:54" x14ac:dyDescent="0.35">
      <c r="A12" s="5"/>
      <c r="B12" s="5"/>
      <c r="C12" s="4"/>
      <c r="D12" s="4"/>
      <c r="E12" s="4"/>
      <c r="F12" s="4"/>
      <c r="G12" s="4"/>
      <c r="H12" s="4"/>
      <c r="I12" s="4"/>
      <c r="J12" s="4"/>
      <c r="K12" s="4"/>
      <c r="L12" s="4"/>
      <c r="M12" s="4"/>
      <c r="N12" s="4"/>
      <c r="O12" s="4"/>
      <c r="P12" s="4"/>
      <c r="Q12" s="4"/>
      <c r="R12" s="4"/>
      <c r="S12" s="4"/>
      <c r="T12" s="4"/>
      <c r="U12" s="4"/>
      <c r="V12" s="4"/>
      <c r="W12" s="4"/>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6"/>
      <c r="BA12" s="6"/>
      <c r="BB12" s="6"/>
    </row>
    <row r="13" spans="1:54" x14ac:dyDescent="0.35">
      <c r="A13" s="5"/>
      <c r="B13" s="5"/>
      <c r="C13" s="4"/>
      <c r="D13" s="4"/>
      <c r="E13" s="4"/>
      <c r="F13" s="4"/>
      <c r="G13" s="4"/>
      <c r="H13" s="4"/>
      <c r="I13" s="4"/>
      <c r="J13" s="4"/>
      <c r="K13" s="4"/>
      <c r="L13" s="4"/>
      <c r="M13" s="4"/>
      <c r="N13" s="4"/>
      <c r="O13" s="4"/>
      <c r="P13" s="4"/>
      <c r="Q13" s="4"/>
      <c r="R13" s="4"/>
      <c r="S13" s="4"/>
      <c r="T13" s="4"/>
      <c r="U13" s="4"/>
      <c r="V13" s="4"/>
      <c r="W13" s="4"/>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6"/>
      <c r="BA13" s="6"/>
      <c r="BB13" s="6"/>
    </row>
    <row r="14" spans="1:54" x14ac:dyDescent="0.35">
      <c r="A14" s="5"/>
      <c r="B14" s="5"/>
      <c r="C14" s="4"/>
      <c r="D14" s="4"/>
      <c r="E14" s="4"/>
      <c r="F14" s="4"/>
      <c r="G14" s="4"/>
      <c r="H14" s="4"/>
      <c r="I14" s="4"/>
      <c r="J14" s="4"/>
      <c r="K14" s="4"/>
      <c r="L14" s="4"/>
      <c r="M14" s="4"/>
      <c r="N14" s="4"/>
      <c r="O14" s="4"/>
      <c r="P14" s="4"/>
      <c r="Q14" s="4"/>
      <c r="R14" s="4"/>
      <c r="S14" s="4"/>
      <c r="T14" s="4"/>
      <c r="U14" s="4"/>
      <c r="V14" s="4"/>
      <c r="W14" s="4"/>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6"/>
      <c r="BA14" s="6"/>
      <c r="BB14" s="6"/>
    </row>
    <row r="15" spans="1:54" x14ac:dyDescent="0.35">
      <c r="A15" s="5"/>
      <c r="B15" s="5"/>
      <c r="C15" s="4"/>
      <c r="D15" s="4"/>
      <c r="E15" s="4"/>
      <c r="F15" s="4"/>
      <c r="G15" s="4"/>
      <c r="H15" s="4"/>
      <c r="I15" s="4"/>
      <c r="J15" s="4"/>
      <c r="K15" s="4"/>
      <c r="L15" s="4"/>
      <c r="M15" s="4"/>
      <c r="N15" s="4"/>
      <c r="O15" s="4"/>
      <c r="P15" s="4"/>
      <c r="Q15" s="4"/>
      <c r="R15" s="4"/>
      <c r="S15" s="4"/>
      <c r="T15" s="4"/>
      <c r="U15" s="4"/>
      <c r="V15" s="4"/>
      <c r="W15" s="4"/>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6"/>
      <c r="BA15" s="6"/>
      <c r="BB15" s="6"/>
    </row>
    <row r="16" spans="1:54" x14ac:dyDescent="0.35">
      <c r="A16" s="5"/>
      <c r="B16" s="5"/>
      <c r="C16" s="4"/>
      <c r="D16" s="4"/>
      <c r="E16" s="4"/>
      <c r="F16" s="4"/>
      <c r="G16" s="4"/>
      <c r="H16" s="4"/>
      <c r="I16" s="4"/>
      <c r="J16" s="4"/>
      <c r="K16" s="4"/>
      <c r="L16" s="4"/>
      <c r="M16" s="4"/>
      <c r="N16" s="4"/>
      <c r="O16" s="4"/>
      <c r="P16" s="4"/>
      <c r="Q16" s="4"/>
      <c r="R16" s="4"/>
      <c r="S16" s="4"/>
      <c r="T16" s="4"/>
      <c r="U16" s="4"/>
      <c r="V16" s="4"/>
      <c r="W16" s="4"/>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6"/>
      <c r="BA16" s="6"/>
      <c r="BB16" s="6"/>
    </row>
    <row r="17" spans="1:54" x14ac:dyDescent="0.35">
      <c r="A17" s="5"/>
      <c r="B17" s="5"/>
      <c r="C17" s="4"/>
      <c r="D17" s="4"/>
      <c r="E17" s="4"/>
      <c r="F17" s="4"/>
      <c r="G17" s="4"/>
      <c r="H17" s="4"/>
      <c r="I17" s="4"/>
      <c r="J17" s="4"/>
      <c r="K17" s="4"/>
      <c r="L17" s="4"/>
      <c r="M17" s="4"/>
      <c r="N17" s="4"/>
      <c r="O17" s="4"/>
      <c r="P17" s="4"/>
      <c r="Q17" s="4"/>
      <c r="R17" s="4"/>
      <c r="S17" s="4"/>
      <c r="T17" s="4"/>
      <c r="U17" s="4"/>
      <c r="V17" s="4"/>
      <c r="W17" s="4"/>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6"/>
      <c r="BA17" s="6"/>
      <c r="BB17" s="6"/>
    </row>
    <row r="18" spans="1:54" x14ac:dyDescent="0.35">
      <c r="A18" s="5"/>
      <c r="B18" s="5"/>
      <c r="C18" s="4"/>
      <c r="D18" s="4"/>
      <c r="E18" s="4"/>
      <c r="F18" s="4"/>
      <c r="G18" s="4"/>
      <c r="H18" s="4"/>
      <c r="I18" s="4"/>
      <c r="J18" s="4"/>
      <c r="K18" s="4"/>
      <c r="L18" s="4"/>
      <c r="M18" s="4"/>
      <c r="N18" s="4"/>
      <c r="O18" s="4"/>
      <c r="P18" s="4"/>
      <c r="Q18" s="4"/>
      <c r="R18" s="4"/>
      <c r="S18" s="4"/>
      <c r="T18" s="4"/>
      <c r="U18" s="4"/>
      <c r="V18" s="4"/>
      <c r="W18" s="4"/>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6"/>
      <c r="BA18" s="6"/>
      <c r="BB18" s="6"/>
    </row>
    <row r="19" spans="1:54" x14ac:dyDescent="0.35">
      <c r="A19" s="5"/>
      <c r="B19" s="5"/>
      <c r="C19" s="4"/>
      <c r="D19" s="4"/>
      <c r="E19" s="4"/>
      <c r="F19" s="4"/>
      <c r="G19" s="4"/>
      <c r="H19" s="4"/>
      <c r="I19" s="4"/>
      <c r="J19" s="4"/>
      <c r="K19" s="4"/>
      <c r="L19" s="4"/>
      <c r="M19" s="4"/>
      <c r="N19" s="4"/>
      <c r="O19" s="4"/>
      <c r="P19" s="4"/>
      <c r="Q19" s="4"/>
      <c r="R19" s="4"/>
      <c r="S19" s="4"/>
      <c r="T19" s="4"/>
      <c r="U19" s="4"/>
      <c r="V19" s="4"/>
      <c r="W19" s="4"/>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6"/>
      <c r="BA19" s="6"/>
      <c r="BB19" s="6"/>
    </row>
    <row r="20" spans="1:54" x14ac:dyDescent="0.35">
      <c r="A20" s="5"/>
      <c r="B20" s="5"/>
      <c r="C20" s="4"/>
      <c r="D20" s="4"/>
      <c r="E20" s="4"/>
      <c r="F20" s="4"/>
      <c r="G20" s="4"/>
      <c r="H20" s="4"/>
      <c r="I20" s="4"/>
      <c r="J20" s="4"/>
      <c r="K20" s="4"/>
      <c r="L20" s="4"/>
      <c r="M20" s="4"/>
      <c r="N20" s="4"/>
      <c r="O20" s="4"/>
      <c r="P20" s="4"/>
      <c r="Q20" s="4"/>
      <c r="R20" s="4"/>
      <c r="S20" s="4"/>
      <c r="T20" s="4"/>
      <c r="U20" s="4"/>
      <c r="V20" s="4"/>
      <c r="W20" s="4"/>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6"/>
      <c r="BA20" s="6"/>
      <c r="BB20" s="6"/>
    </row>
    <row r="21" spans="1:54" x14ac:dyDescent="0.35">
      <c r="A21" s="5"/>
      <c r="B21" s="5"/>
      <c r="C21" s="4"/>
      <c r="D21" s="4"/>
      <c r="E21" s="4"/>
      <c r="F21" s="4"/>
      <c r="G21" s="4"/>
      <c r="H21" s="4"/>
      <c r="I21" s="4"/>
      <c r="J21" s="4"/>
      <c r="K21" s="4"/>
      <c r="L21" s="4"/>
      <c r="M21" s="4"/>
      <c r="N21" s="4"/>
      <c r="O21" s="4"/>
      <c r="P21" s="4"/>
      <c r="Q21" s="4"/>
      <c r="R21" s="4"/>
      <c r="S21" s="4"/>
      <c r="T21" s="4"/>
      <c r="U21" s="4"/>
      <c r="V21" s="4"/>
      <c r="W21" s="4"/>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6"/>
      <c r="BA21" s="6"/>
      <c r="BB21" s="6"/>
    </row>
    <row r="22" spans="1:54" x14ac:dyDescent="0.35">
      <c r="A22" s="5"/>
      <c r="B22" s="5"/>
      <c r="C22" s="4"/>
      <c r="D22" s="4"/>
      <c r="E22" s="4"/>
      <c r="F22" s="4"/>
      <c r="G22" s="4"/>
      <c r="H22" s="4"/>
      <c r="I22" s="4"/>
      <c r="J22" s="4"/>
      <c r="K22" s="4"/>
      <c r="L22" s="4"/>
      <c r="M22" s="4"/>
      <c r="N22" s="4"/>
      <c r="O22" s="4"/>
      <c r="P22" s="4"/>
      <c r="Q22" s="4"/>
      <c r="R22" s="4"/>
      <c r="S22" s="4"/>
      <c r="T22" s="4"/>
      <c r="U22" s="4"/>
      <c r="V22" s="4"/>
      <c r="W22" s="4"/>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6"/>
      <c r="BA22" s="6"/>
      <c r="BB22" s="6"/>
    </row>
    <row r="23" spans="1:54" x14ac:dyDescent="0.35">
      <c r="A23" s="5"/>
      <c r="B23" s="5"/>
      <c r="C23" s="4"/>
      <c r="D23" s="4"/>
      <c r="E23" s="4"/>
      <c r="F23" s="4"/>
      <c r="G23" s="4"/>
      <c r="H23" s="4"/>
      <c r="I23" s="4"/>
      <c r="J23" s="4"/>
      <c r="K23" s="4"/>
      <c r="L23" s="4"/>
      <c r="M23" s="4"/>
      <c r="N23" s="4"/>
      <c r="O23" s="4"/>
      <c r="P23" s="4"/>
      <c r="Q23" s="4"/>
      <c r="R23" s="4"/>
      <c r="S23" s="4"/>
      <c r="T23" s="4"/>
      <c r="U23" s="4"/>
      <c r="V23" s="4"/>
      <c r="W23" s="4"/>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6"/>
      <c r="BA23" s="6"/>
      <c r="BB23" s="6"/>
    </row>
    <row r="24" spans="1:54" x14ac:dyDescent="0.35">
      <c r="A24" s="5"/>
      <c r="B24" s="5"/>
      <c r="C24" s="4"/>
      <c r="D24" s="4"/>
      <c r="E24" s="4"/>
      <c r="F24" s="4"/>
      <c r="G24" s="4"/>
      <c r="H24" s="4"/>
      <c r="I24" s="4"/>
      <c r="J24" s="4"/>
      <c r="K24" s="4"/>
      <c r="L24" s="4"/>
      <c r="M24" s="4"/>
      <c r="N24" s="4"/>
      <c r="O24" s="4"/>
      <c r="P24" s="4"/>
      <c r="Q24" s="4"/>
      <c r="R24" s="4"/>
      <c r="S24" s="4"/>
      <c r="T24" s="4"/>
      <c r="U24" s="4"/>
      <c r="V24" s="4"/>
      <c r="W24" s="4"/>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6"/>
      <c r="BA24" s="6"/>
      <c r="BB24" s="6"/>
    </row>
    <row r="25" spans="1:54" x14ac:dyDescent="0.35">
      <c r="A25" s="5"/>
      <c r="B25" s="5"/>
      <c r="C25" s="4"/>
      <c r="D25" s="4"/>
      <c r="E25" s="4"/>
      <c r="F25" s="4"/>
      <c r="G25" s="4"/>
      <c r="H25" s="4"/>
      <c r="I25" s="4"/>
      <c r="J25" s="4"/>
      <c r="K25" s="4"/>
      <c r="L25" s="4"/>
      <c r="M25" s="4"/>
      <c r="N25" s="4"/>
      <c r="O25" s="4"/>
      <c r="P25" s="4"/>
      <c r="Q25" s="4"/>
      <c r="R25" s="4"/>
      <c r="S25" s="4"/>
      <c r="T25" s="4"/>
      <c r="U25" s="4"/>
      <c r="V25" s="4"/>
      <c r="W25" s="4"/>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6"/>
      <c r="BA25" s="6"/>
      <c r="BB25" s="6"/>
    </row>
    <row r="26" spans="1:54" x14ac:dyDescent="0.35">
      <c r="A26" s="5"/>
      <c r="B26" s="5"/>
      <c r="C26" s="4"/>
      <c r="D26" s="4"/>
      <c r="E26" s="4"/>
      <c r="F26" s="4"/>
      <c r="G26" s="4"/>
      <c r="H26" s="4"/>
      <c r="I26" s="4"/>
      <c r="J26" s="4"/>
      <c r="K26" s="4"/>
      <c r="L26" s="4"/>
      <c r="M26" s="4"/>
      <c r="N26" s="4"/>
      <c r="O26" s="4"/>
      <c r="P26" s="4"/>
      <c r="Q26" s="4"/>
      <c r="R26" s="4"/>
      <c r="S26" s="4"/>
      <c r="T26" s="4"/>
      <c r="U26" s="4"/>
      <c r="V26" s="4"/>
      <c r="W26" s="4"/>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6"/>
      <c r="BA26" s="6"/>
      <c r="BB26" s="6"/>
    </row>
    <row r="27" spans="1:54" x14ac:dyDescent="0.35">
      <c r="A27" s="5"/>
      <c r="B27" s="5"/>
      <c r="C27" s="4"/>
      <c r="D27" s="4"/>
      <c r="E27" s="4"/>
      <c r="F27" s="4"/>
      <c r="G27" s="4"/>
      <c r="H27" s="4"/>
      <c r="I27" s="4"/>
      <c r="J27" s="4"/>
      <c r="K27" s="4"/>
      <c r="L27" s="4"/>
      <c r="M27" s="4"/>
      <c r="N27" s="4"/>
      <c r="O27" s="4"/>
      <c r="P27" s="4"/>
      <c r="Q27" s="4"/>
      <c r="R27" s="4"/>
      <c r="S27" s="4"/>
      <c r="T27" s="4"/>
      <c r="U27" s="4"/>
      <c r="V27" s="4"/>
      <c r="W27" s="4"/>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6"/>
      <c r="BA27" s="6"/>
      <c r="BB27" s="6"/>
    </row>
    <row r="28" spans="1:54" x14ac:dyDescent="0.35">
      <c r="A28" s="5"/>
      <c r="B28" s="5"/>
      <c r="C28" s="4"/>
      <c r="D28" s="4"/>
      <c r="E28" s="4"/>
      <c r="F28" s="4"/>
      <c r="G28" s="4"/>
      <c r="H28" s="4"/>
      <c r="I28" s="4"/>
      <c r="J28" s="4"/>
      <c r="K28" s="4"/>
      <c r="L28" s="4"/>
      <c r="M28" s="4"/>
      <c r="N28" s="4"/>
      <c r="O28" s="4"/>
      <c r="P28" s="4"/>
      <c r="Q28" s="4"/>
      <c r="R28" s="4"/>
      <c r="S28" s="4"/>
      <c r="T28" s="4"/>
      <c r="U28" s="4"/>
      <c r="V28" s="4"/>
      <c r="W28" s="4"/>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6"/>
      <c r="BA28" s="6"/>
      <c r="BB28" s="6"/>
    </row>
    <row r="29" spans="1:54" x14ac:dyDescent="0.35">
      <c r="A29" s="5"/>
      <c r="B29" s="5"/>
      <c r="C29" s="4"/>
      <c r="D29" s="4"/>
      <c r="E29" s="4"/>
      <c r="F29" s="4"/>
      <c r="G29" s="4"/>
      <c r="H29" s="4"/>
      <c r="I29" s="4"/>
      <c r="J29" s="4"/>
      <c r="K29" s="4"/>
      <c r="L29" s="4"/>
      <c r="M29" s="4"/>
      <c r="N29" s="4"/>
      <c r="O29" s="4"/>
      <c r="P29" s="4"/>
      <c r="Q29" s="4"/>
      <c r="R29" s="4"/>
      <c r="S29" s="4"/>
      <c r="T29" s="4"/>
      <c r="U29" s="4"/>
      <c r="V29" s="4"/>
      <c r="W29" s="4"/>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6"/>
      <c r="BA29" s="6"/>
      <c r="BB29" s="6"/>
    </row>
    <row r="30" spans="1:54" x14ac:dyDescent="0.35">
      <c r="A30" s="5"/>
      <c r="B30" s="5"/>
      <c r="C30" s="4"/>
      <c r="D30" s="4"/>
      <c r="E30" s="4"/>
      <c r="F30" s="4"/>
      <c r="G30" s="4"/>
      <c r="H30" s="4"/>
      <c r="I30" s="4"/>
      <c r="J30" s="4"/>
      <c r="K30" s="4"/>
      <c r="L30" s="4"/>
      <c r="M30" s="4"/>
      <c r="N30" s="4"/>
      <c r="O30" s="4"/>
      <c r="P30" s="4"/>
      <c r="Q30" s="4"/>
      <c r="R30" s="4"/>
      <c r="S30" s="4"/>
      <c r="T30" s="4"/>
      <c r="U30" s="4"/>
      <c r="V30" s="4"/>
      <c r="W30" s="4"/>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6"/>
      <c r="BA30" s="6"/>
      <c r="BB30" s="6"/>
    </row>
    <row r="31" spans="1:54" x14ac:dyDescent="0.35">
      <c r="A31" s="5"/>
      <c r="B31" s="5"/>
      <c r="C31" s="4"/>
      <c r="D31" s="4"/>
      <c r="E31" s="4"/>
      <c r="F31" s="4"/>
      <c r="G31" s="4"/>
      <c r="H31" s="4"/>
      <c r="I31" s="4"/>
      <c r="J31" s="4"/>
      <c r="K31" s="4"/>
      <c r="L31" s="4"/>
      <c r="M31" s="4"/>
      <c r="N31" s="4"/>
      <c r="O31" s="4"/>
      <c r="P31" s="4"/>
      <c r="Q31" s="4"/>
      <c r="R31" s="4"/>
      <c r="S31" s="4"/>
      <c r="T31" s="4"/>
      <c r="U31" s="4"/>
      <c r="V31" s="4"/>
      <c r="W31" s="4"/>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6"/>
      <c r="BA31" s="6"/>
      <c r="BB31" s="6"/>
    </row>
    <row r="32" spans="1:54" x14ac:dyDescent="0.35">
      <c r="A32" s="5"/>
      <c r="B32" s="5"/>
      <c r="C32" s="4"/>
      <c r="D32" s="4"/>
      <c r="E32" s="4"/>
      <c r="F32" s="4"/>
      <c r="G32" s="4"/>
      <c r="H32" s="4"/>
      <c r="I32" s="4"/>
      <c r="J32" s="4"/>
      <c r="K32" s="4"/>
      <c r="L32" s="4"/>
      <c r="M32" s="4"/>
      <c r="N32" s="4"/>
      <c r="O32" s="4"/>
      <c r="P32" s="4"/>
      <c r="Q32" s="4"/>
      <c r="R32" s="4"/>
      <c r="S32" s="4"/>
      <c r="T32" s="4"/>
      <c r="U32" s="4"/>
      <c r="V32" s="4"/>
      <c r="W32" s="4"/>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6"/>
      <c r="BA32" s="6"/>
      <c r="BB32" s="6"/>
    </row>
    <row r="33" spans="1:54" x14ac:dyDescent="0.35">
      <c r="A33" s="5"/>
      <c r="B33" s="5"/>
      <c r="C33" s="4"/>
      <c r="D33" s="4"/>
      <c r="E33" s="4"/>
      <c r="F33" s="4"/>
      <c r="G33" s="4"/>
      <c r="H33" s="4"/>
      <c r="I33" s="4"/>
      <c r="J33" s="4"/>
      <c r="K33" s="4"/>
      <c r="L33" s="4"/>
      <c r="M33" s="4"/>
      <c r="N33" s="4"/>
      <c r="O33" s="4"/>
      <c r="P33" s="4"/>
      <c r="Q33" s="4"/>
      <c r="R33" s="4"/>
      <c r="S33" s="4"/>
      <c r="T33" s="4"/>
      <c r="U33" s="4"/>
      <c r="V33" s="4"/>
      <c r="W33" s="4"/>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6"/>
      <c r="BA33" s="6"/>
      <c r="BB33" s="6"/>
    </row>
    <row r="34" spans="1:54" x14ac:dyDescent="0.35">
      <c r="A34" s="5"/>
      <c r="B34" s="5"/>
      <c r="C34" s="4"/>
      <c r="D34" s="4"/>
      <c r="E34" s="4"/>
      <c r="F34" s="4"/>
      <c r="G34" s="4"/>
      <c r="H34" s="4"/>
      <c r="I34" s="4"/>
      <c r="J34" s="4"/>
      <c r="K34" s="4"/>
      <c r="L34" s="4"/>
      <c r="M34" s="4"/>
      <c r="N34" s="4"/>
      <c r="O34" s="4"/>
      <c r="P34" s="4"/>
      <c r="Q34" s="4"/>
      <c r="R34" s="4"/>
      <c r="S34" s="4"/>
      <c r="T34" s="4"/>
      <c r="U34" s="4"/>
      <c r="V34" s="4"/>
      <c r="W34" s="4"/>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6"/>
      <c r="BA34" s="6"/>
      <c r="BB34" s="6"/>
    </row>
    <row r="35" spans="1:54" x14ac:dyDescent="0.35">
      <c r="A35" s="5"/>
      <c r="B35" s="5"/>
      <c r="C35" s="4"/>
      <c r="D35" s="4"/>
      <c r="E35" s="4"/>
      <c r="F35" s="4"/>
      <c r="G35" s="4"/>
      <c r="H35" s="4"/>
      <c r="I35" s="4"/>
      <c r="J35" s="4"/>
      <c r="K35" s="4"/>
      <c r="L35" s="4"/>
      <c r="M35" s="4"/>
      <c r="N35" s="4"/>
      <c r="O35" s="4"/>
      <c r="P35" s="4"/>
      <c r="Q35" s="4"/>
      <c r="R35" s="4"/>
      <c r="S35" s="4"/>
      <c r="T35" s="4"/>
      <c r="U35" s="4"/>
      <c r="V35" s="4"/>
      <c r="W35" s="4"/>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6"/>
      <c r="BA35" s="6"/>
      <c r="BB35" s="6"/>
    </row>
    <row r="36" spans="1:54" x14ac:dyDescent="0.35">
      <c r="A36" s="5"/>
      <c r="B36" s="5"/>
      <c r="C36" s="4"/>
      <c r="D36" s="4"/>
      <c r="E36" s="4"/>
      <c r="F36" s="4"/>
      <c r="G36" s="4"/>
      <c r="H36" s="4"/>
      <c r="I36" s="4"/>
      <c r="J36" s="4"/>
      <c r="K36" s="4"/>
      <c r="L36" s="4"/>
      <c r="M36" s="4"/>
      <c r="N36" s="4"/>
      <c r="O36" s="4"/>
      <c r="P36" s="4"/>
      <c r="Q36" s="4"/>
      <c r="R36" s="4"/>
      <c r="S36" s="4"/>
      <c r="T36" s="4"/>
      <c r="U36" s="4"/>
      <c r="V36" s="4"/>
      <c r="W36" s="4"/>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6"/>
      <c r="BA36" s="6"/>
      <c r="BB36" s="6"/>
    </row>
    <row r="37" spans="1:54" x14ac:dyDescent="0.35">
      <c r="A37" s="5"/>
      <c r="B37" s="5"/>
      <c r="C37" s="4"/>
      <c r="D37" s="4"/>
      <c r="E37" s="4"/>
      <c r="F37" s="4"/>
      <c r="G37" s="4"/>
      <c r="H37" s="4"/>
      <c r="I37" s="4"/>
      <c r="J37" s="4"/>
      <c r="K37" s="4"/>
      <c r="L37" s="4"/>
      <c r="M37" s="4"/>
      <c r="N37" s="4"/>
      <c r="O37" s="4"/>
      <c r="P37" s="4"/>
      <c r="Q37" s="4"/>
      <c r="R37" s="4"/>
      <c r="S37" s="4"/>
      <c r="T37" s="4"/>
      <c r="U37" s="4"/>
      <c r="V37" s="4"/>
      <c r="W37" s="4"/>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6"/>
      <c r="BA37" s="6"/>
      <c r="BB37" s="6"/>
    </row>
    <row r="38" spans="1:54" x14ac:dyDescent="0.35">
      <c r="A38" s="5"/>
      <c r="B38" s="5"/>
      <c r="C38" s="4"/>
      <c r="D38" s="4"/>
      <c r="E38" s="4"/>
      <c r="F38" s="4"/>
      <c r="G38" s="4"/>
      <c r="H38" s="4"/>
      <c r="I38" s="4"/>
      <c r="J38" s="4"/>
      <c r="K38" s="4"/>
      <c r="L38" s="4"/>
      <c r="M38" s="4"/>
      <c r="N38" s="4"/>
      <c r="O38" s="4"/>
      <c r="P38" s="4"/>
      <c r="Q38" s="4"/>
      <c r="R38" s="4"/>
      <c r="S38" s="4"/>
      <c r="T38" s="4"/>
      <c r="U38" s="4"/>
      <c r="V38" s="4"/>
      <c r="W38" s="4"/>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6"/>
      <c r="BA38" s="6"/>
      <c r="BB38" s="6"/>
    </row>
    <row r="39" spans="1:54" x14ac:dyDescent="0.35">
      <c r="A39" s="5"/>
      <c r="B39" s="5"/>
      <c r="C39" s="4"/>
      <c r="D39" s="4"/>
      <c r="E39" s="4"/>
      <c r="F39" s="4"/>
      <c r="G39" s="4"/>
      <c r="H39" s="4"/>
      <c r="I39" s="4"/>
      <c r="J39" s="4"/>
      <c r="K39" s="4"/>
      <c r="L39" s="4"/>
      <c r="M39" s="4"/>
      <c r="N39" s="4"/>
      <c r="O39" s="4"/>
      <c r="P39" s="4"/>
      <c r="Q39" s="4"/>
      <c r="R39" s="4"/>
      <c r="S39" s="4"/>
      <c r="T39" s="4"/>
      <c r="U39" s="4"/>
      <c r="V39" s="4"/>
      <c r="W39" s="4"/>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6"/>
      <c r="BA39" s="6"/>
      <c r="BB39" s="6"/>
    </row>
    <row r="40" spans="1:54" x14ac:dyDescent="0.35">
      <c r="A40" s="20"/>
      <c r="B40" s="20"/>
      <c r="C40" s="4"/>
      <c r="D40" s="4"/>
      <c r="E40" s="4"/>
      <c r="F40" s="4"/>
      <c r="G40" s="4"/>
      <c r="H40" s="4"/>
      <c r="I40" s="4"/>
      <c r="J40" s="4"/>
      <c r="K40" s="4"/>
      <c r="L40" s="4"/>
      <c r="M40" s="4"/>
      <c r="N40" s="4"/>
      <c r="O40" s="4"/>
      <c r="P40" s="4"/>
      <c r="Q40" s="4"/>
      <c r="R40" s="4"/>
      <c r="S40" s="4"/>
      <c r="T40" s="4"/>
      <c r="U40" s="4"/>
      <c r="V40" s="4"/>
      <c r="W40" s="4"/>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6"/>
      <c r="BA40" s="6"/>
      <c r="BB40" s="6"/>
    </row>
    <row r="43" spans="1:54" x14ac:dyDescent="0.35">
      <c r="A43" s="5" t="s">
        <v>5</v>
      </c>
      <c r="B43" s="5"/>
      <c r="C43" s="4"/>
    </row>
    <row r="44" spans="1:54" x14ac:dyDescent="0.35">
      <c r="A44" s="5" t="s">
        <v>6</v>
      </c>
      <c r="B44" s="5"/>
      <c r="C44" s="4"/>
    </row>
    <row r="45" spans="1:54" ht="43.5" x14ac:dyDescent="0.35">
      <c r="A45" s="4" t="s">
        <v>7</v>
      </c>
      <c r="B45" s="4"/>
      <c r="C45" s="4"/>
    </row>
    <row r="47" spans="1:54" x14ac:dyDescent="0.35">
      <c r="A47" s="8"/>
      <c r="B47" s="8"/>
    </row>
    <row r="48" spans="1:54" x14ac:dyDescent="0.35">
      <c r="A48" s="8" t="e" cm="1">
        <f t="array" ref="A48">#REF!</f>
        <v>#REF!</v>
      </c>
      <c r="B48" s="8"/>
    </row>
    <row r="49" spans="1:1" x14ac:dyDescent="0.35">
      <c r="A49" s="8"/>
    </row>
  </sheetData>
  <mergeCells count="17">
    <mergeCell ref="AZ3:BB4"/>
    <mergeCell ref="AK4:AM4"/>
    <mergeCell ref="AN4:AP4"/>
    <mergeCell ref="AQ4:AS4"/>
    <mergeCell ref="AT4:AV4"/>
    <mergeCell ref="D1:AY1"/>
    <mergeCell ref="A3:H4"/>
    <mergeCell ref="I3:M4"/>
    <mergeCell ref="N3:Q4"/>
    <mergeCell ref="R3:S4"/>
    <mergeCell ref="T3:V4"/>
    <mergeCell ref="W3:AA4"/>
    <mergeCell ref="AB3:AE4"/>
    <mergeCell ref="AF3:AJ4"/>
    <mergeCell ref="AK3:AV3"/>
    <mergeCell ref="AW3:AX4"/>
    <mergeCell ref="AY3:AY4"/>
  </mergeCells>
  <dataValidations count="1">
    <dataValidation type="textLength" showInputMessage="1" showErrorMessage="1" promptTitle="CARACTERES PERMITIDOS EN EL ASE" prompt="La extensión del texto no debe superar 90 caracteres." sqref="X6:X40" xr:uid="{736BB539-75E3-4DC0-A88E-11CDA30A9BDF}">
      <formula1>0</formula1>
      <formula2>90</formula2>
    </dataValidation>
  </dataValidation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C1D24-AA10-4854-867E-0778A471292C}">
  <sheetPr>
    <tabColor rgb="FF2C6B81"/>
  </sheetPr>
  <dimension ref="A1:XFC72"/>
  <sheetViews>
    <sheetView tabSelected="1" zoomScale="90" zoomScaleNormal="90" workbookViewId="0">
      <selection activeCell="L56" sqref="L56"/>
    </sheetView>
  </sheetViews>
  <sheetFormatPr baseColWidth="10" defaultColWidth="0" defaultRowHeight="14.5" customHeight="1" zeroHeight="1" x14ac:dyDescent="0.35"/>
  <cols>
    <col min="1" max="15" width="11.453125" style="14" customWidth="1"/>
    <col min="16" max="16383" width="11.453125" style="14" hidden="1"/>
    <col min="16384" max="16384" width="8.453125" style="14" customWidth="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1:15" x14ac:dyDescent="0.35"/>
    <row r="34" spans="1:15" x14ac:dyDescent="0.35"/>
    <row r="35" spans="1:15" x14ac:dyDescent="0.35"/>
    <row r="36" spans="1:15" x14ac:dyDescent="0.35"/>
    <row r="37" spans="1:15" x14ac:dyDescent="0.35"/>
    <row r="38" spans="1:15" x14ac:dyDescent="0.35"/>
    <row r="39" spans="1:15" x14ac:dyDescent="0.35"/>
    <row r="40" spans="1:15" x14ac:dyDescent="0.35"/>
    <row r="41" spans="1:15" x14ac:dyDescent="0.35"/>
    <row r="42" spans="1:15" x14ac:dyDescent="0.35">
      <c r="A42" s="120"/>
      <c r="B42" s="120"/>
      <c r="C42" s="120"/>
      <c r="D42" s="120"/>
      <c r="E42" s="120"/>
      <c r="F42" s="120"/>
      <c r="G42" s="120"/>
      <c r="H42" s="120"/>
      <c r="I42" s="120"/>
      <c r="J42" s="120"/>
      <c r="K42" s="120"/>
    </row>
    <row r="43" spans="1:15" x14ac:dyDescent="0.35">
      <c r="A43" s="120"/>
      <c r="B43" s="120"/>
      <c r="C43" s="120"/>
      <c r="D43" s="120"/>
      <c r="E43" s="120"/>
      <c r="F43" s="120"/>
      <c r="G43" s="120"/>
      <c r="H43" s="120"/>
      <c r="I43" s="120"/>
      <c r="J43" s="120"/>
      <c r="K43" s="120"/>
    </row>
    <row r="44" spans="1:15" x14ac:dyDescent="0.35"/>
    <row r="45" spans="1:15" x14ac:dyDescent="0.35"/>
    <row r="46" spans="1:15" x14ac:dyDescent="0.35"/>
    <row r="47" spans="1:15" x14ac:dyDescent="0.35"/>
    <row r="48" spans="1:15" ht="11.25" customHeight="1" x14ac:dyDescent="0.65">
      <c r="A48" s="121"/>
      <c r="B48" s="121"/>
      <c r="C48" s="121"/>
      <c r="D48" s="121"/>
      <c r="E48" s="121"/>
      <c r="F48" s="121"/>
      <c r="G48" s="121"/>
      <c r="H48" s="121"/>
      <c r="I48" s="121"/>
      <c r="J48" s="121"/>
      <c r="K48" s="121"/>
      <c r="L48" s="121"/>
      <c r="M48" s="121"/>
      <c r="N48" s="121"/>
      <c r="O48" s="121"/>
    </row>
    <row r="49" spans="2:4" x14ac:dyDescent="0.35"/>
    <row r="50" spans="2:4" x14ac:dyDescent="0.35"/>
    <row r="51" spans="2:4" x14ac:dyDescent="0.35"/>
    <row r="52" spans="2:4" x14ac:dyDescent="0.35">
      <c r="B52" s="14" t="s">
        <v>563</v>
      </c>
      <c r="D52" s="14" t="s">
        <v>596</v>
      </c>
    </row>
    <row r="53" spans="2:4" x14ac:dyDescent="0.35">
      <c r="B53" s="14" t="s">
        <v>597</v>
      </c>
      <c r="D53" s="17" t="s">
        <v>598</v>
      </c>
    </row>
    <row r="54" spans="2:4" x14ac:dyDescent="0.35">
      <c r="B54" s="14" t="s">
        <v>566</v>
      </c>
      <c r="D54" s="14" t="s">
        <v>567</v>
      </c>
    </row>
    <row r="55" spans="2:4" x14ac:dyDescent="0.35">
      <c r="B55" s="14" t="s">
        <v>568</v>
      </c>
      <c r="D55" s="14" t="s">
        <v>569</v>
      </c>
    </row>
    <row r="56" spans="2:4" x14ac:dyDescent="0.35">
      <c r="B56" s="14" t="s">
        <v>570</v>
      </c>
      <c r="D56" s="14" t="s">
        <v>571</v>
      </c>
    </row>
    <row r="57" spans="2:4" x14ac:dyDescent="0.35"/>
    <row r="58" spans="2:4" x14ac:dyDescent="0.35"/>
    <row r="59" spans="2:4" ht="14.5" customHeight="1" x14ac:dyDescent="0.35"/>
    <row r="60" spans="2:4" ht="14.5" customHeight="1" x14ac:dyDescent="0.35"/>
    <row r="61" spans="2:4" ht="14.5" customHeight="1" x14ac:dyDescent="0.35"/>
    <row r="62" spans="2:4" ht="14.5" customHeight="1" x14ac:dyDescent="0.35"/>
    <row r="63" spans="2:4" ht="14.5" customHeight="1" x14ac:dyDescent="0.35"/>
    <row r="64" spans="2: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sheetData>
  <sheetProtection selectLockedCells="1" selectUnlockedCell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C0B6C-8668-4F7F-B565-C8914F3A3A73}">
  <dimension ref="A1:BA44"/>
  <sheetViews>
    <sheetView showGridLines="0" zoomScaleNormal="100" workbookViewId="0">
      <selection activeCell="B44" sqref="B44"/>
    </sheetView>
  </sheetViews>
  <sheetFormatPr baseColWidth="10" defaultRowHeight="14.5" x14ac:dyDescent="0.35"/>
  <cols>
    <col min="1" max="1" width="41.54296875" style="35" customWidth="1"/>
    <col min="2" max="2" width="40.1796875" style="35" customWidth="1"/>
    <col min="3" max="4" width="44.54296875" style="48" customWidth="1"/>
    <col min="5" max="7" width="44.54296875" style="50" customWidth="1"/>
    <col min="8" max="12" width="11.7265625" style="50" customWidth="1"/>
    <col min="13" max="16" width="11.7265625" style="1" customWidth="1"/>
    <col min="17" max="18" width="22.1796875" style="1" customWidth="1"/>
    <col min="19" max="22" width="40.54296875" style="50" customWidth="1"/>
    <col min="23" max="23" width="35.7265625" style="50" customWidth="1"/>
    <col min="24" max="24" width="44.54296875" style="48" customWidth="1"/>
    <col min="25" max="25" width="44.54296875" style="35" customWidth="1"/>
    <col min="26" max="26" width="23" style="34" customWidth="1"/>
    <col min="27" max="27" width="23.1796875" style="34" customWidth="1"/>
    <col min="28" max="28" width="27.54296875" style="35" customWidth="1"/>
    <col min="29" max="31" width="27.54296875" style="34" customWidth="1"/>
    <col min="32" max="36" width="11.7265625" style="34" customWidth="1"/>
    <col min="37" max="48" width="11.7265625" customWidth="1"/>
    <col min="49" max="50" width="16.7265625" customWidth="1"/>
    <col min="51" max="51" width="26" style="34" customWidth="1"/>
    <col min="52" max="53" width="25.81640625" style="34" customWidth="1"/>
  </cols>
  <sheetData>
    <row r="1" spans="1:53" ht="104.25" customHeight="1" x14ac:dyDescent="0.35">
      <c r="A1" s="47"/>
      <c r="B1" s="163" t="s">
        <v>599</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row>
    <row r="2" spans="1:53" ht="26.15" customHeight="1" x14ac:dyDescent="0.35">
      <c r="C2" s="35"/>
      <c r="D2" s="35"/>
      <c r="E2" s="34"/>
      <c r="F2" s="34"/>
      <c r="G2" s="34"/>
      <c r="H2" s="34"/>
      <c r="I2" s="34"/>
      <c r="J2" s="34"/>
      <c r="K2" s="34"/>
      <c r="L2" s="34"/>
      <c r="M2"/>
      <c r="N2"/>
      <c r="O2"/>
      <c r="P2"/>
      <c r="Q2"/>
      <c r="R2"/>
      <c r="S2" s="34"/>
      <c r="T2" s="34"/>
      <c r="U2" s="34"/>
      <c r="V2" s="34"/>
      <c r="W2" s="34"/>
      <c r="X2" s="51"/>
      <c r="Y2" s="51"/>
      <c r="Z2" s="16"/>
      <c r="AA2" s="16"/>
      <c r="AB2" s="51"/>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ht="30.65" customHeight="1" x14ac:dyDescent="0.35">
      <c r="A3" s="191" t="s">
        <v>107</v>
      </c>
      <c r="B3" s="191"/>
      <c r="C3" s="191"/>
      <c r="D3" s="191"/>
      <c r="E3" s="191"/>
      <c r="F3" s="191"/>
      <c r="G3" s="191"/>
      <c r="H3" s="164" t="s">
        <v>112</v>
      </c>
      <c r="I3" s="165"/>
      <c r="J3" s="165"/>
      <c r="K3" s="165"/>
      <c r="L3" s="166"/>
      <c r="M3" s="170" t="s">
        <v>37</v>
      </c>
      <c r="N3" s="170"/>
      <c r="O3" s="170"/>
      <c r="P3" s="170"/>
      <c r="Q3" s="170" t="s">
        <v>51</v>
      </c>
      <c r="R3" s="170"/>
      <c r="S3" s="164" t="s">
        <v>20</v>
      </c>
      <c r="T3" s="165"/>
      <c r="U3" s="165"/>
      <c r="V3" s="166"/>
      <c r="W3" s="164" t="s">
        <v>30</v>
      </c>
      <c r="X3" s="165"/>
      <c r="Y3" s="165"/>
      <c r="Z3" s="165"/>
      <c r="AA3" s="166"/>
      <c r="AB3" s="164" t="s">
        <v>108</v>
      </c>
      <c r="AC3" s="165"/>
      <c r="AD3" s="165"/>
      <c r="AE3" s="166"/>
      <c r="AF3" s="164" t="s">
        <v>31</v>
      </c>
      <c r="AG3" s="165"/>
      <c r="AH3" s="165"/>
      <c r="AI3" s="165"/>
      <c r="AJ3" s="166"/>
      <c r="AK3" s="171" t="s">
        <v>37</v>
      </c>
      <c r="AL3" s="172"/>
      <c r="AM3" s="172"/>
      <c r="AN3" s="172"/>
      <c r="AO3" s="172"/>
      <c r="AP3" s="172"/>
      <c r="AQ3" s="172"/>
      <c r="AR3" s="172"/>
      <c r="AS3" s="172"/>
      <c r="AT3" s="172"/>
      <c r="AU3" s="172"/>
      <c r="AV3" s="172"/>
      <c r="AW3" s="170" t="s">
        <v>51</v>
      </c>
      <c r="AX3" s="170"/>
      <c r="AY3" s="179" t="s">
        <v>59</v>
      </c>
      <c r="AZ3" s="180"/>
      <c r="BA3" s="180"/>
    </row>
    <row r="4" spans="1:53" ht="30.65" customHeight="1" x14ac:dyDescent="0.35">
      <c r="A4" s="191"/>
      <c r="B4" s="191"/>
      <c r="C4" s="191"/>
      <c r="D4" s="191"/>
      <c r="E4" s="191"/>
      <c r="F4" s="191"/>
      <c r="G4" s="191"/>
      <c r="H4" s="167"/>
      <c r="I4" s="168"/>
      <c r="J4" s="168"/>
      <c r="K4" s="168"/>
      <c r="L4" s="169"/>
      <c r="M4" s="170"/>
      <c r="N4" s="170"/>
      <c r="O4" s="170"/>
      <c r="P4" s="170"/>
      <c r="Q4" s="170"/>
      <c r="R4" s="170"/>
      <c r="S4" s="167"/>
      <c r="T4" s="168"/>
      <c r="U4" s="168"/>
      <c r="V4" s="169"/>
      <c r="W4" s="167"/>
      <c r="X4" s="168"/>
      <c r="Y4" s="168"/>
      <c r="Z4" s="168"/>
      <c r="AA4" s="169"/>
      <c r="AB4" s="167"/>
      <c r="AC4" s="168"/>
      <c r="AD4" s="168"/>
      <c r="AE4" s="169"/>
      <c r="AF4" s="167"/>
      <c r="AG4" s="168"/>
      <c r="AH4" s="168"/>
      <c r="AI4" s="168"/>
      <c r="AJ4" s="169"/>
      <c r="AK4" s="183" t="s">
        <v>32</v>
      </c>
      <c r="AL4" s="184"/>
      <c r="AM4" s="184"/>
      <c r="AN4" s="183" t="s">
        <v>33</v>
      </c>
      <c r="AO4" s="184"/>
      <c r="AP4" s="185"/>
      <c r="AQ4" s="183" t="s">
        <v>34</v>
      </c>
      <c r="AR4" s="184"/>
      <c r="AS4" s="185"/>
      <c r="AT4" s="183" t="s">
        <v>35</v>
      </c>
      <c r="AU4" s="184"/>
      <c r="AV4" s="184"/>
      <c r="AW4" s="170"/>
      <c r="AX4" s="170"/>
      <c r="AY4" s="181"/>
      <c r="AZ4" s="182"/>
      <c r="BA4" s="182"/>
    </row>
    <row r="5" spans="1:53" ht="105.65" customHeight="1" x14ac:dyDescent="0.35">
      <c r="A5" s="43" t="s">
        <v>13</v>
      </c>
      <c r="B5" s="43" t="s">
        <v>14</v>
      </c>
      <c r="C5" s="43" t="s">
        <v>15</v>
      </c>
      <c r="D5" s="44" t="s">
        <v>109</v>
      </c>
      <c r="E5" s="13" t="s">
        <v>24</v>
      </c>
      <c r="F5" s="13" t="s">
        <v>139</v>
      </c>
      <c r="G5" s="13" t="s">
        <v>26</v>
      </c>
      <c r="H5" s="11" t="s">
        <v>32</v>
      </c>
      <c r="I5" s="11" t="s">
        <v>33</v>
      </c>
      <c r="J5" s="11" t="s">
        <v>34</v>
      </c>
      <c r="K5" s="11" t="s">
        <v>35</v>
      </c>
      <c r="L5" s="23" t="s">
        <v>36</v>
      </c>
      <c r="M5" s="27" t="s">
        <v>114</v>
      </c>
      <c r="N5" s="27" t="s">
        <v>115</v>
      </c>
      <c r="O5" s="27" t="s">
        <v>55</v>
      </c>
      <c r="P5" s="27" t="s">
        <v>116</v>
      </c>
      <c r="Q5" s="12" t="s">
        <v>58</v>
      </c>
      <c r="R5" s="12" t="s">
        <v>111</v>
      </c>
      <c r="S5" s="11" t="s">
        <v>0</v>
      </c>
      <c r="T5" s="11" t="s">
        <v>3</v>
      </c>
      <c r="U5" s="11" t="s">
        <v>21</v>
      </c>
      <c r="V5" s="11" t="s">
        <v>22</v>
      </c>
      <c r="W5" s="11" t="s">
        <v>62</v>
      </c>
      <c r="X5" s="43" t="s">
        <v>27</v>
      </c>
      <c r="Y5" s="43" t="s">
        <v>12</v>
      </c>
      <c r="Z5" s="13" t="s">
        <v>28</v>
      </c>
      <c r="AA5" s="13" t="s">
        <v>29</v>
      </c>
      <c r="AB5" s="44" t="s">
        <v>23</v>
      </c>
      <c r="AC5" s="13" t="s">
        <v>126</v>
      </c>
      <c r="AD5" s="13" t="s">
        <v>25</v>
      </c>
      <c r="AE5" s="13" t="s">
        <v>127</v>
      </c>
      <c r="AF5" s="25" t="s">
        <v>53</v>
      </c>
      <c r="AG5" s="25" t="s">
        <v>132</v>
      </c>
      <c r="AH5" s="25" t="s">
        <v>133</v>
      </c>
      <c r="AI5" s="25" t="s">
        <v>56</v>
      </c>
      <c r="AJ5" s="26" t="s">
        <v>134</v>
      </c>
      <c r="AK5" s="22" t="s">
        <v>38</v>
      </c>
      <c r="AL5" s="22" t="s">
        <v>39</v>
      </c>
      <c r="AM5" s="22" t="s">
        <v>40</v>
      </c>
      <c r="AN5" s="22" t="s">
        <v>41</v>
      </c>
      <c r="AO5" s="22" t="s">
        <v>42</v>
      </c>
      <c r="AP5" s="22" t="s">
        <v>43</v>
      </c>
      <c r="AQ5" s="22" t="s">
        <v>44</v>
      </c>
      <c r="AR5" s="22" t="s">
        <v>45</v>
      </c>
      <c r="AS5" s="22" t="s">
        <v>46</v>
      </c>
      <c r="AT5" s="22" t="s">
        <v>47</v>
      </c>
      <c r="AU5" s="22" t="s">
        <v>48</v>
      </c>
      <c r="AV5" s="22" t="s">
        <v>49</v>
      </c>
      <c r="AW5" s="12" t="s">
        <v>50</v>
      </c>
      <c r="AX5" s="12" t="s">
        <v>57</v>
      </c>
      <c r="AY5" s="11" t="s">
        <v>2</v>
      </c>
      <c r="AZ5" s="11" t="s">
        <v>4</v>
      </c>
      <c r="BA5" s="11" t="s">
        <v>125</v>
      </c>
    </row>
    <row r="6" spans="1:53" ht="105.65" customHeight="1" x14ac:dyDescent="0.35">
      <c r="A6" s="7" t="s">
        <v>170</v>
      </c>
      <c r="B6" s="7" t="s">
        <v>171</v>
      </c>
      <c r="C6" s="7" t="s">
        <v>172</v>
      </c>
      <c r="D6" s="7" t="s">
        <v>173</v>
      </c>
      <c r="E6" s="56" t="s">
        <v>174</v>
      </c>
      <c r="F6" s="56">
        <v>4</v>
      </c>
      <c r="G6" s="56" t="s">
        <v>471</v>
      </c>
      <c r="H6" s="56">
        <v>1</v>
      </c>
      <c r="I6" s="56">
        <v>1</v>
      </c>
      <c r="J6" s="56">
        <v>1</v>
      </c>
      <c r="K6" s="56">
        <v>1</v>
      </c>
      <c r="L6" s="56">
        <f>SUM(Tabla14[[#This Row],[TRIM I]:[TRIM IV]])</f>
        <v>4</v>
      </c>
      <c r="M6" s="56"/>
      <c r="N6" s="56"/>
      <c r="O6" s="56"/>
      <c r="P6" s="56"/>
      <c r="Q6" s="56"/>
      <c r="R6" s="56"/>
      <c r="S6" s="56" t="s">
        <v>140</v>
      </c>
      <c r="T6" s="56" t="s">
        <v>140</v>
      </c>
      <c r="U6" s="56" t="s">
        <v>140</v>
      </c>
      <c r="V6" s="56" t="s">
        <v>140</v>
      </c>
      <c r="W6" s="58">
        <v>0.25</v>
      </c>
      <c r="X6" s="7" t="s">
        <v>175</v>
      </c>
      <c r="Y6" s="7" t="s">
        <v>176</v>
      </c>
      <c r="Z6" s="74">
        <v>44936</v>
      </c>
      <c r="AA6" s="74">
        <v>45289</v>
      </c>
      <c r="AB6" s="7" t="s">
        <v>177</v>
      </c>
      <c r="AC6" s="56" t="s">
        <v>178</v>
      </c>
      <c r="AD6" s="72">
        <v>2</v>
      </c>
      <c r="AE6" s="56" t="s">
        <v>473</v>
      </c>
      <c r="AF6" s="56" t="s">
        <v>63</v>
      </c>
      <c r="AG6" s="56">
        <v>1</v>
      </c>
      <c r="AH6" s="56" t="s">
        <v>63</v>
      </c>
      <c r="AI6" s="56">
        <v>1</v>
      </c>
      <c r="AJ6" s="56">
        <f>SUM(Tabla14[[#This Row],[TRIM I   ]:[TRIM IV     ]])</f>
        <v>2</v>
      </c>
      <c r="AK6" s="56"/>
      <c r="AL6" s="56"/>
      <c r="AM6" s="56"/>
      <c r="AN6" s="56"/>
      <c r="AO6" s="56"/>
      <c r="AP6" s="56"/>
      <c r="AQ6" s="56"/>
      <c r="AR6" s="56"/>
      <c r="AS6" s="56"/>
      <c r="AT6" s="56"/>
      <c r="AU6" s="56"/>
      <c r="AV6" s="56"/>
      <c r="AW6" s="56"/>
      <c r="AX6" s="56"/>
      <c r="AY6" s="56" t="s">
        <v>179</v>
      </c>
      <c r="AZ6" s="56" t="s">
        <v>477</v>
      </c>
      <c r="BA6" s="56" t="s">
        <v>477</v>
      </c>
    </row>
    <row r="7" spans="1:53" ht="105.65" customHeight="1" x14ac:dyDescent="0.35">
      <c r="A7" s="7"/>
      <c r="B7" s="7"/>
      <c r="C7" s="7"/>
      <c r="D7" s="7" t="s">
        <v>63</v>
      </c>
      <c r="E7" s="56"/>
      <c r="F7" s="58"/>
      <c r="G7" s="56"/>
      <c r="H7" s="56"/>
      <c r="I7" s="56"/>
      <c r="J7" s="56"/>
      <c r="K7" s="56"/>
      <c r="L7" s="58"/>
      <c r="M7" s="56"/>
      <c r="N7" s="56"/>
      <c r="O7" s="56"/>
      <c r="P7" s="56"/>
      <c r="Q7" s="56"/>
      <c r="R7" s="56"/>
      <c r="S7" s="56" t="s">
        <v>140</v>
      </c>
      <c r="T7" s="56" t="s">
        <v>140</v>
      </c>
      <c r="U7" s="56" t="s">
        <v>140</v>
      </c>
      <c r="V7" s="56" t="s">
        <v>140</v>
      </c>
      <c r="W7" s="58">
        <v>0.25</v>
      </c>
      <c r="X7" s="7" t="s">
        <v>181</v>
      </c>
      <c r="Y7" s="7" t="s">
        <v>182</v>
      </c>
      <c r="Z7" s="74">
        <v>44936</v>
      </c>
      <c r="AA7" s="74">
        <v>45289</v>
      </c>
      <c r="AB7" s="7" t="s">
        <v>183</v>
      </c>
      <c r="AC7" s="56" t="s">
        <v>484</v>
      </c>
      <c r="AD7" s="78">
        <v>0.6</v>
      </c>
      <c r="AE7" s="56" t="s">
        <v>347</v>
      </c>
      <c r="AF7" s="56" t="s">
        <v>63</v>
      </c>
      <c r="AG7" s="78">
        <v>0.6</v>
      </c>
      <c r="AH7" s="56" t="s">
        <v>63</v>
      </c>
      <c r="AI7" s="78">
        <v>0.6</v>
      </c>
      <c r="AJ7" s="78">
        <v>0.6</v>
      </c>
      <c r="AK7" s="56"/>
      <c r="AL7" s="56"/>
      <c r="AM7" s="56"/>
      <c r="AN7" s="56"/>
      <c r="AO7" s="56"/>
      <c r="AP7" s="56"/>
      <c r="AQ7" s="56"/>
      <c r="AR7" s="56"/>
      <c r="AS7" s="56"/>
      <c r="AT7" s="56"/>
      <c r="AU7" s="56"/>
      <c r="AV7" s="56"/>
      <c r="AW7" s="56"/>
      <c r="AX7" s="56"/>
      <c r="AY7" s="56" t="s">
        <v>179</v>
      </c>
      <c r="AZ7" s="56" t="s">
        <v>184</v>
      </c>
      <c r="BA7" s="56" t="s">
        <v>180</v>
      </c>
    </row>
    <row r="8" spans="1:53" ht="105.65" customHeight="1" x14ac:dyDescent="0.35">
      <c r="A8" s="7"/>
      <c r="B8" s="7"/>
      <c r="C8" s="7"/>
      <c r="D8" s="7" t="s">
        <v>63</v>
      </c>
      <c r="E8" s="56"/>
      <c r="F8" s="56"/>
      <c r="G8" s="56"/>
      <c r="H8" s="56"/>
      <c r="I8" s="56"/>
      <c r="J8" s="56"/>
      <c r="K8" s="56"/>
      <c r="L8" s="56"/>
      <c r="M8" s="56"/>
      <c r="N8" s="56"/>
      <c r="O8" s="56"/>
      <c r="P8" s="56"/>
      <c r="Q8" s="56"/>
      <c r="R8" s="56"/>
      <c r="S8" s="56" t="s">
        <v>140</v>
      </c>
      <c r="T8" s="56" t="s">
        <v>140</v>
      </c>
      <c r="U8" s="56" t="s">
        <v>140</v>
      </c>
      <c r="V8" s="56" t="s">
        <v>140</v>
      </c>
      <c r="W8" s="58">
        <v>0.25</v>
      </c>
      <c r="X8" s="7" t="s">
        <v>185</v>
      </c>
      <c r="Y8" s="7" t="s">
        <v>186</v>
      </c>
      <c r="Z8" s="79">
        <v>44936</v>
      </c>
      <c r="AA8" s="79">
        <v>45135</v>
      </c>
      <c r="AB8" s="80" t="s">
        <v>187</v>
      </c>
      <c r="AC8" s="81" t="s">
        <v>188</v>
      </c>
      <c r="AD8" s="72">
        <v>1</v>
      </c>
      <c r="AE8" s="81" t="s">
        <v>474</v>
      </c>
      <c r="AF8" s="81"/>
      <c r="AG8" s="81">
        <v>1</v>
      </c>
      <c r="AH8" s="81"/>
      <c r="AI8" s="81"/>
      <c r="AJ8" s="56">
        <f>SUM(Tabla14[[#This Row],[TRIM I   ]:[TRIM IV     ]])</f>
        <v>1</v>
      </c>
      <c r="AK8" s="81"/>
      <c r="AL8" s="81"/>
      <c r="AM8" s="81"/>
      <c r="AN8" s="81"/>
      <c r="AO8" s="81"/>
      <c r="AP8" s="81"/>
      <c r="AQ8" s="81"/>
      <c r="AR8" s="81"/>
      <c r="AS8" s="81"/>
      <c r="AT8" s="81"/>
      <c r="AU8" s="81"/>
      <c r="AV8" s="81"/>
      <c r="AW8" s="81"/>
      <c r="AX8" s="81"/>
      <c r="AY8" s="81" t="s">
        <v>179</v>
      </c>
      <c r="AZ8" s="81" t="s">
        <v>189</v>
      </c>
      <c r="BA8" s="81" t="s">
        <v>180</v>
      </c>
    </row>
    <row r="9" spans="1:53" ht="105.65" customHeight="1" x14ac:dyDescent="0.35">
      <c r="A9" s="7"/>
      <c r="B9" s="7"/>
      <c r="C9" s="7"/>
      <c r="D9" s="7" t="s">
        <v>63</v>
      </c>
      <c r="E9" s="56"/>
      <c r="F9" s="56"/>
      <c r="G9" s="56"/>
      <c r="H9" s="56"/>
      <c r="I9" s="56"/>
      <c r="J9" s="56"/>
      <c r="K9" s="56"/>
      <c r="L9" s="56"/>
      <c r="M9" s="56"/>
      <c r="N9" s="56"/>
      <c r="O9" s="56"/>
      <c r="P9" s="56"/>
      <c r="Q9" s="56"/>
      <c r="R9" s="56"/>
      <c r="S9" s="56" t="s">
        <v>140</v>
      </c>
      <c r="T9" s="56" t="s">
        <v>140</v>
      </c>
      <c r="U9" s="56" t="s">
        <v>140</v>
      </c>
      <c r="V9" s="56" t="s">
        <v>140</v>
      </c>
      <c r="W9" s="58">
        <v>0.25</v>
      </c>
      <c r="X9" s="7" t="s">
        <v>190</v>
      </c>
      <c r="Y9" s="7" t="s">
        <v>191</v>
      </c>
      <c r="Z9" s="79">
        <v>44936</v>
      </c>
      <c r="AA9" s="79">
        <v>45289</v>
      </c>
      <c r="AB9" s="7" t="s">
        <v>192</v>
      </c>
      <c r="AC9" s="56" t="s">
        <v>193</v>
      </c>
      <c r="AD9" s="72">
        <v>3</v>
      </c>
      <c r="AE9" s="81" t="s">
        <v>475</v>
      </c>
      <c r="AF9" s="81"/>
      <c r="AG9" s="81">
        <v>1</v>
      </c>
      <c r="AH9" s="81">
        <v>1</v>
      </c>
      <c r="AI9" s="81">
        <v>1</v>
      </c>
      <c r="AJ9" s="56">
        <f>SUM(Tabla14[[#This Row],[TRIM I   ]:[TRIM IV     ]])</f>
        <v>3</v>
      </c>
      <c r="AK9" s="81"/>
      <c r="AL9" s="81"/>
      <c r="AM9" s="81"/>
      <c r="AN9" s="81"/>
      <c r="AO9" s="81"/>
      <c r="AP9" s="81"/>
      <c r="AQ9" s="81"/>
      <c r="AR9" s="81"/>
      <c r="AS9" s="81"/>
      <c r="AT9" s="81"/>
      <c r="AU9" s="81"/>
      <c r="AV9" s="81"/>
      <c r="AW9" s="81"/>
      <c r="AX9" s="81"/>
      <c r="AY9" s="81" t="s">
        <v>179</v>
      </c>
      <c r="AZ9" s="81" t="s">
        <v>189</v>
      </c>
      <c r="BA9" s="81" t="s">
        <v>180</v>
      </c>
    </row>
    <row r="10" spans="1:53" x14ac:dyDescent="0.35">
      <c r="A10" s="64"/>
      <c r="B10" s="64"/>
      <c r="C10" s="64"/>
      <c r="D10" s="64"/>
      <c r="E10" s="65"/>
      <c r="F10" s="65"/>
      <c r="G10" s="65"/>
      <c r="H10" s="65"/>
      <c r="I10" s="65"/>
      <c r="J10" s="65"/>
      <c r="K10" s="65"/>
      <c r="L10" s="65"/>
      <c r="M10" s="66"/>
      <c r="N10" s="66"/>
      <c r="O10" s="66"/>
      <c r="P10" s="66"/>
      <c r="Q10" s="66"/>
      <c r="R10" s="66"/>
      <c r="S10" s="65"/>
      <c r="T10" s="65"/>
      <c r="U10" s="65"/>
      <c r="V10" s="65"/>
      <c r="W10" s="91">
        <f>SUBTOTAL(109,W6:W9)</f>
        <v>1</v>
      </c>
      <c r="X10" s="64"/>
      <c r="Y10" s="64"/>
      <c r="Z10" s="82"/>
      <c r="AA10" s="82"/>
      <c r="AB10" s="64"/>
      <c r="AC10" s="65"/>
      <c r="AD10" s="83"/>
      <c r="AE10" s="65"/>
      <c r="AF10" s="65"/>
      <c r="AG10" s="65"/>
      <c r="AH10" s="65"/>
      <c r="AI10" s="65"/>
      <c r="AJ10" s="65"/>
      <c r="AK10" s="65"/>
      <c r="AL10" s="65"/>
      <c r="AM10" s="65"/>
      <c r="AN10" s="65"/>
      <c r="AO10" s="65"/>
      <c r="AP10" s="65"/>
      <c r="AQ10" s="65"/>
      <c r="AR10" s="65"/>
      <c r="AS10" s="65"/>
      <c r="AT10" s="65"/>
      <c r="AU10" s="65"/>
      <c r="AV10" s="65"/>
      <c r="AW10" s="65"/>
      <c r="AX10" s="65"/>
      <c r="AY10" s="69"/>
      <c r="AZ10" s="69"/>
      <c r="BA10" s="69"/>
    </row>
    <row r="11" spans="1:53" s="3" customFormat="1" ht="58" x14ac:dyDescent="0.35">
      <c r="A11" s="55" t="s">
        <v>137</v>
      </c>
      <c r="B11" s="7" t="s">
        <v>138</v>
      </c>
      <c r="C11" s="7" t="s">
        <v>143</v>
      </c>
      <c r="D11" s="7" t="s">
        <v>163</v>
      </c>
      <c r="E11" s="56" t="s">
        <v>164</v>
      </c>
      <c r="F11" s="56">
        <v>4</v>
      </c>
      <c r="G11" s="56" t="s">
        <v>162</v>
      </c>
      <c r="H11" s="56">
        <v>1</v>
      </c>
      <c r="I11" s="56">
        <v>1</v>
      </c>
      <c r="J11" s="56">
        <v>1</v>
      </c>
      <c r="K11" s="56">
        <v>1</v>
      </c>
      <c r="L11" s="56">
        <f>SUM(Tabla14[[#This Row],[TRIM I]:[TRIM IV]])</f>
        <v>4</v>
      </c>
      <c r="M11" s="57"/>
      <c r="N11" s="57"/>
      <c r="O11" s="57"/>
      <c r="P11" s="57"/>
      <c r="Q11" s="57"/>
      <c r="R11" s="57"/>
      <c r="S11" s="56" t="s">
        <v>140</v>
      </c>
      <c r="T11" s="56" t="s">
        <v>140</v>
      </c>
      <c r="U11" s="56" t="s">
        <v>140</v>
      </c>
      <c r="V11" s="56" t="s">
        <v>140</v>
      </c>
      <c r="W11" s="58">
        <v>0.25</v>
      </c>
      <c r="X11" s="21" t="s">
        <v>141</v>
      </c>
      <c r="Y11" s="7" t="s">
        <v>142</v>
      </c>
      <c r="Z11" s="59">
        <v>44928</v>
      </c>
      <c r="AA11" s="60">
        <v>44957</v>
      </c>
      <c r="AB11" s="7" t="s">
        <v>166</v>
      </c>
      <c r="AC11" s="56" t="s">
        <v>165</v>
      </c>
      <c r="AD11" s="56">
        <v>1</v>
      </c>
      <c r="AE11" s="56" t="s">
        <v>169</v>
      </c>
      <c r="AF11" s="56">
        <v>1</v>
      </c>
      <c r="AG11" s="56"/>
      <c r="AH11" s="56"/>
      <c r="AI11" s="56"/>
      <c r="AJ11" s="56">
        <f>SUM(Tabla14[[#This Row],[TRIM I   ]:[TRIM IV     ]])</f>
        <v>1</v>
      </c>
      <c r="AK11" s="21"/>
      <c r="AL11" s="21"/>
      <c r="AM11" s="21"/>
      <c r="AN11" s="21"/>
      <c r="AO11" s="21"/>
      <c r="AP11" s="21"/>
      <c r="AQ11" s="21"/>
      <c r="AR11" s="21"/>
      <c r="AS11" s="21"/>
      <c r="AT11" s="21"/>
      <c r="AU11" s="21"/>
      <c r="AV11" s="21"/>
      <c r="AW11" s="21"/>
      <c r="AX11" s="21"/>
      <c r="AY11" s="56" t="s">
        <v>167</v>
      </c>
      <c r="AZ11" s="56" t="s">
        <v>168</v>
      </c>
      <c r="BA11" s="56" t="s">
        <v>168</v>
      </c>
    </row>
    <row r="12" spans="1:53" s="3" customFormat="1" ht="58" x14ac:dyDescent="0.35">
      <c r="A12" s="45"/>
      <c r="B12" s="7"/>
      <c r="C12" s="7"/>
      <c r="D12" s="7"/>
      <c r="E12" s="56"/>
      <c r="F12" s="56"/>
      <c r="G12" s="56"/>
      <c r="H12" s="56"/>
      <c r="I12" s="56"/>
      <c r="J12" s="56"/>
      <c r="K12" s="56"/>
      <c r="L12" s="56"/>
      <c r="M12" s="4"/>
      <c r="N12" s="4"/>
      <c r="O12" s="4"/>
      <c r="P12" s="4"/>
      <c r="Q12" s="4"/>
      <c r="R12" s="4"/>
      <c r="S12" s="56" t="s">
        <v>140</v>
      </c>
      <c r="T12" s="56" t="s">
        <v>140</v>
      </c>
      <c r="U12" s="56" t="s">
        <v>140</v>
      </c>
      <c r="V12" s="56" t="s">
        <v>140</v>
      </c>
      <c r="W12" s="58">
        <v>0.2</v>
      </c>
      <c r="X12" s="7" t="s">
        <v>257</v>
      </c>
      <c r="Y12" s="7" t="s">
        <v>258</v>
      </c>
      <c r="Z12" s="59">
        <v>44927</v>
      </c>
      <c r="AA12" s="59">
        <v>45291</v>
      </c>
      <c r="AB12" s="7" t="s">
        <v>259</v>
      </c>
      <c r="AC12" s="56" t="s">
        <v>260</v>
      </c>
      <c r="AD12" s="61">
        <v>1</v>
      </c>
      <c r="AE12" s="62" t="s">
        <v>162</v>
      </c>
      <c r="AF12" s="62"/>
      <c r="AG12" s="62"/>
      <c r="AH12" s="62">
        <v>1</v>
      </c>
      <c r="AI12" s="62"/>
      <c r="AJ12" s="56">
        <f>SUM(Tabla14[[#This Row],[TRIM I   ]:[TRIM IV     ]])</f>
        <v>1</v>
      </c>
      <c r="AK12" s="6"/>
      <c r="AL12" s="6"/>
      <c r="AM12" s="6"/>
      <c r="AN12" s="6"/>
      <c r="AO12" s="6"/>
      <c r="AP12" s="6"/>
      <c r="AQ12" s="6"/>
      <c r="AR12" s="6"/>
      <c r="AS12" s="6"/>
      <c r="AT12" s="6"/>
      <c r="AU12" s="6"/>
      <c r="AV12" s="6"/>
      <c r="AW12" s="6"/>
      <c r="AX12" s="6"/>
      <c r="AY12" s="56" t="s">
        <v>167</v>
      </c>
      <c r="AZ12" s="56" t="s">
        <v>261</v>
      </c>
      <c r="BA12" s="56" t="s">
        <v>261</v>
      </c>
    </row>
    <row r="13" spans="1:53" s="3" customFormat="1" ht="58" x14ac:dyDescent="0.35">
      <c r="A13" s="45"/>
      <c r="B13" s="7"/>
      <c r="C13" s="7"/>
      <c r="D13" s="7"/>
      <c r="E13" s="56"/>
      <c r="F13" s="56"/>
      <c r="G13" s="56"/>
      <c r="H13" s="56"/>
      <c r="I13" s="56"/>
      <c r="J13" s="56"/>
      <c r="K13" s="56"/>
      <c r="L13" s="56"/>
      <c r="M13" s="4"/>
      <c r="N13" s="4"/>
      <c r="O13" s="4"/>
      <c r="P13" s="4"/>
      <c r="Q13" s="4"/>
      <c r="R13" s="4"/>
      <c r="S13" s="56" t="s">
        <v>140</v>
      </c>
      <c r="T13" s="56" t="s">
        <v>140</v>
      </c>
      <c r="U13" s="56" t="s">
        <v>140</v>
      </c>
      <c r="V13" s="56" t="s">
        <v>140</v>
      </c>
      <c r="W13" s="58">
        <v>0.2</v>
      </c>
      <c r="X13" s="7" t="s">
        <v>262</v>
      </c>
      <c r="Y13" s="48" t="s">
        <v>269</v>
      </c>
      <c r="Z13" s="59">
        <v>44927</v>
      </c>
      <c r="AA13" s="59">
        <v>45291</v>
      </c>
      <c r="AB13" s="7" t="s">
        <v>263</v>
      </c>
      <c r="AC13" s="56" t="s">
        <v>264</v>
      </c>
      <c r="AD13" s="61">
        <v>1</v>
      </c>
      <c r="AE13" s="62" t="s">
        <v>162</v>
      </c>
      <c r="AF13" s="62"/>
      <c r="AG13" s="62"/>
      <c r="AH13" s="62">
        <v>1</v>
      </c>
      <c r="AI13" s="62"/>
      <c r="AJ13" s="56">
        <f>SUM(Tabla14[[#This Row],[TRIM I   ]:[TRIM IV     ]])</f>
        <v>1</v>
      </c>
      <c r="AK13" s="6"/>
      <c r="AL13" s="6"/>
      <c r="AM13" s="6"/>
      <c r="AN13" s="6"/>
      <c r="AO13" s="6"/>
      <c r="AP13" s="6"/>
      <c r="AQ13" s="6"/>
      <c r="AR13" s="6"/>
      <c r="AS13" s="6"/>
      <c r="AT13" s="6"/>
      <c r="AU13" s="6"/>
      <c r="AV13" s="6"/>
      <c r="AW13" s="6"/>
      <c r="AX13" s="6"/>
      <c r="AY13" s="56" t="s">
        <v>167</v>
      </c>
      <c r="AZ13" s="56" t="s">
        <v>261</v>
      </c>
      <c r="BA13" s="56" t="s">
        <v>261</v>
      </c>
    </row>
    <row r="14" spans="1:53" s="3" customFormat="1" ht="58" x14ac:dyDescent="0.35">
      <c r="A14" s="45"/>
      <c r="B14" s="7"/>
      <c r="C14" s="7"/>
      <c r="D14" s="7"/>
      <c r="E14" s="56"/>
      <c r="F14" s="56"/>
      <c r="G14" s="56"/>
      <c r="H14" s="56"/>
      <c r="I14" s="56"/>
      <c r="J14" s="56"/>
      <c r="K14" s="56"/>
      <c r="L14" s="56"/>
      <c r="M14" s="4"/>
      <c r="N14" s="4"/>
      <c r="O14" s="4"/>
      <c r="P14" s="4"/>
      <c r="Q14" s="4"/>
      <c r="R14" s="4"/>
      <c r="S14" s="56" t="s">
        <v>140</v>
      </c>
      <c r="T14" s="56" t="s">
        <v>140</v>
      </c>
      <c r="U14" s="56" t="s">
        <v>140</v>
      </c>
      <c r="V14" s="56" t="s">
        <v>140</v>
      </c>
      <c r="W14" s="58">
        <v>0.2</v>
      </c>
      <c r="X14" s="7" t="s">
        <v>265</v>
      </c>
      <c r="Y14" s="7" t="s">
        <v>266</v>
      </c>
      <c r="Z14" s="59">
        <v>44927</v>
      </c>
      <c r="AA14" s="59">
        <v>45291</v>
      </c>
      <c r="AB14" s="7" t="s">
        <v>267</v>
      </c>
      <c r="AC14" s="56" t="s">
        <v>268</v>
      </c>
      <c r="AD14" s="61">
        <v>2</v>
      </c>
      <c r="AE14" s="62" t="s">
        <v>162</v>
      </c>
      <c r="AF14" s="62"/>
      <c r="AG14" s="62"/>
      <c r="AH14" s="62">
        <v>1</v>
      </c>
      <c r="AI14" s="62">
        <v>1</v>
      </c>
      <c r="AJ14" s="56">
        <f>SUM(Tabla14[[#This Row],[TRIM I   ]:[TRIM IV     ]])</f>
        <v>2</v>
      </c>
      <c r="AK14" s="6"/>
      <c r="AL14" s="6"/>
      <c r="AM14" s="6"/>
      <c r="AN14" s="6"/>
      <c r="AO14" s="6"/>
      <c r="AP14" s="6"/>
      <c r="AQ14" s="6"/>
      <c r="AR14" s="6"/>
      <c r="AS14" s="6"/>
      <c r="AT14" s="6"/>
      <c r="AU14" s="6"/>
      <c r="AV14" s="6"/>
      <c r="AW14" s="6"/>
      <c r="AX14" s="6"/>
      <c r="AY14" s="56" t="s">
        <v>167</v>
      </c>
      <c r="AZ14" s="56" t="s">
        <v>261</v>
      </c>
      <c r="BA14" s="56" t="s">
        <v>261</v>
      </c>
    </row>
    <row r="15" spans="1:53" s="3" customFormat="1" ht="72.5" x14ac:dyDescent="0.35">
      <c r="A15" s="45"/>
      <c r="B15" s="7"/>
      <c r="C15" s="7"/>
      <c r="D15" s="7"/>
      <c r="E15" s="56"/>
      <c r="F15" s="56"/>
      <c r="G15" s="56"/>
      <c r="H15" s="56"/>
      <c r="I15" s="56"/>
      <c r="J15" s="56"/>
      <c r="K15" s="56"/>
      <c r="L15" s="56"/>
      <c r="M15" s="4"/>
      <c r="N15" s="4"/>
      <c r="O15" s="4"/>
      <c r="P15" s="4"/>
      <c r="Q15" s="4"/>
      <c r="R15" s="4"/>
      <c r="S15" s="56" t="s">
        <v>140</v>
      </c>
      <c r="T15" s="56" t="s">
        <v>140</v>
      </c>
      <c r="U15" s="56" t="s">
        <v>140</v>
      </c>
      <c r="V15" s="56" t="s">
        <v>140</v>
      </c>
      <c r="W15" s="58">
        <v>0.15</v>
      </c>
      <c r="X15" s="7" t="s">
        <v>270</v>
      </c>
      <c r="Y15" s="7" t="s">
        <v>271</v>
      </c>
      <c r="Z15" s="59">
        <v>45201</v>
      </c>
      <c r="AA15" s="59">
        <v>45260</v>
      </c>
      <c r="AB15" s="7" t="s">
        <v>485</v>
      </c>
      <c r="AC15" s="56" t="s">
        <v>486</v>
      </c>
      <c r="AD15" s="56">
        <v>1</v>
      </c>
      <c r="AE15" s="56" t="s">
        <v>162</v>
      </c>
      <c r="AF15" s="56"/>
      <c r="AG15" s="56">
        <v>1</v>
      </c>
      <c r="AH15" s="56"/>
      <c r="AI15" s="56"/>
      <c r="AJ15" s="56">
        <f>SUM(Tabla14[[#This Row],[TRIM I   ]:[TRIM IV     ]])</f>
        <v>1</v>
      </c>
      <c r="AK15" s="5"/>
      <c r="AL15" s="5"/>
      <c r="AM15" s="5"/>
      <c r="AN15" s="5"/>
      <c r="AO15" s="5"/>
      <c r="AP15" s="5"/>
      <c r="AQ15" s="5"/>
      <c r="AR15" s="5"/>
      <c r="AS15" s="5"/>
      <c r="AT15" s="5"/>
      <c r="AU15" s="5"/>
      <c r="AV15" s="5"/>
      <c r="AW15" s="5"/>
      <c r="AX15" s="5"/>
      <c r="AY15" s="56" t="s">
        <v>167</v>
      </c>
      <c r="AZ15" s="56" t="s">
        <v>272</v>
      </c>
      <c r="BA15" s="56" t="s">
        <v>168</v>
      </c>
    </row>
    <row r="16" spans="1:53" s="3" customFormat="1" x14ac:dyDescent="0.35">
      <c r="A16" s="63"/>
      <c r="B16" s="64"/>
      <c r="C16" s="64"/>
      <c r="D16" s="64"/>
      <c r="E16" s="65"/>
      <c r="F16" s="65"/>
      <c r="G16" s="65"/>
      <c r="H16" s="65"/>
      <c r="I16" s="65"/>
      <c r="J16" s="65"/>
      <c r="K16" s="65"/>
      <c r="L16" s="65"/>
      <c r="M16" s="66"/>
      <c r="N16" s="66"/>
      <c r="O16" s="66"/>
      <c r="P16" s="66"/>
      <c r="Q16" s="66"/>
      <c r="R16" s="66"/>
      <c r="S16" s="65"/>
      <c r="T16" s="65"/>
      <c r="U16" s="65"/>
      <c r="V16" s="65"/>
      <c r="W16" s="91">
        <f>SUM(W11:W15)</f>
        <v>1</v>
      </c>
      <c r="X16" s="64"/>
      <c r="Y16" s="64"/>
      <c r="Z16" s="67"/>
      <c r="AA16" s="68"/>
      <c r="AB16" s="64"/>
      <c r="AC16" s="65"/>
      <c r="AD16" s="65"/>
      <c r="AE16" s="65"/>
      <c r="AF16" s="65"/>
      <c r="AG16" s="65"/>
      <c r="AH16" s="65"/>
      <c r="AI16" s="65"/>
      <c r="AJ16" s="65"/>
      <c r="AK16" s="64"/>
      <c r="AL16" s="64"/>
      <c r="AM16" s="64"/>
      <c r="AN16" s="64"/>
      <c r="AO16" s="64"/>
      <c r="AP16" s="64"/>
      <c r="AQ16" s="64"/>
      <c r="AR16" s="64"/>
      <c r="AS16" s="64"/>
      <c r="AT16" s="64"/>
      <c r="AU16" s="64"/>
      <c r="AV16" s="64"/>
      <c r="AW16" s="64"/>
      <c r="AX16" s="64"/>
      <c r="AY16" s="69"/>
      <c r="AZ16" s="69"/>
      <c r="BA16" s="69"/>
    </row>
    <row r="17" spans="1:53" s="3" customFormat="1" ht="130.5" x14ac:dyDescent="0.35">
      <c r="A17" s="45" t="s">
        <v>194</v>
      </c>
      <c r="B17" s="45" t="s">
        <v>195</v>
      </c>
      <c r="C17" s="7" t="s">
        <v>196</v>
      </c>
      <c r="D17" s="32" t="s">
        <v>487</v>
      </c>
      <c r="E17" s="42" t="s">
        <v>373</v>
      </c>
      <c r="F17" s="56">
        <v>5</v>
      </c>
      <c r="G17" s="56" t="s">
        <v>374</v>
      </c>
      <c r="H17" s="56"/>
      <c r="I17" s="56">
        <v>2</v>
      </c>
      <c r="J17" s="56">
        <v>2</v>
      </c>
      <c r="K17" s="56">
        <v>1</v>
      </c>
      <c r="L17" s="56">
        <f>SUM(Tabla14[[#This Row],[TRIM I]:[TRIM IV]])</f>
        <v>5</v>
      </c>
      <c r="M17" s="4"/>
      <c r="N17" s="4"/>
      <c r="O17" s="4"/>
      <c r="P17" s="4"/>
      <c r="Q17" s="4"/>
      <c r="R17" s="4"/>
      <c r="S17" s="56" t="s">
        <v>140</v>
      </c>
      <c r="T17" s="56" t="s">
        <v>140</v>
      </c>
      <c r="U17" s="56" t="s">
        <v>140</v>
      </c>
      <c r="V17" s="56" t="s">
        <v>140</v>
      </c>
      <c r="W17" s="58">
        <v>0.35</v>
      </c>
      <c r="X17" s="7" t="s">
        <v>375</v>
      </c>
      <c r="Y17" s="7" t="s">
        <v>488</v>
      </c>
      <c r="Z17" s="59">
        <v>44986</v>
      </c>
      <c r="AA17" s="60">
        <v>45289</v>
      </c>
      <c r="AB17" s="32" t="s">
        <v>489</v>
      </c>
      <c r="AC17" s="56" t="s">
        <v>490</v>
      </c>
      <c r="AD17" s="61">
        <v>3</v>
      </c>
      <c r="AE17" s="62" t="s">
        <v>376</v>
      </c>
      <c r="AF17" s="61"/>
      <c r="AG17" s="61"/>
      <c r="AH17" s="61">
        <v>1</v>
      </c>
      <c r="AI17" s="61">
        <v>2</v>
      </c>
      <c r="AJ17" s="56">
        <f>SUM(Tabla14[[#This Row],[TRIM I   ]:[TRIM IV     ]])</f>
        <v>3</v>
      </c>
      <c r="AK17" s="5"/>
      <c r="AL17" s="5"/>
      <c r="AM17" s="5"/>
      <c r="AN17" s="5"/>
      <c r="AO17" s="5"/>
      <c r="AP17" s="5"/>
      <c r="AQ17" s="5"/>
      <c r="AR17" s="5"/>
      <c r="AS17" s="5"/>
      <c r="AT17" s="5"/>
      <c r="AU17" s="5"/>
      <c r="AV17" s="5"/>
      <c r="AW17" s="5"/>
      <c r="AX17" s="5"/>
      <c r="AY17" s="56" t="s">
        <v>167</v>
      </c>
      <c r="AZ17" s="29" t="s">
        <v>384</v>
      </c>
      <c r="BA17" s="29" t="s">
        <v>385</v>
      </c>
    </row>
    <row r="18" spans="1:53" s="3" customFormat="1" ht="72.5" x14ac:dyDescent="0.35">
      <c r="A18" s="45"/>
      <c r="B18" s="45"/>
      <c r="C18" s="7"/>
      <c r="D18" s="84"/>
      <c r="E18" s="56"/>
      <c r="F18" s="58"/>
      <c r="G18" s="56"/>
      <c r="H18" s="58"/>
      <c r="I18" s="58"/>
      <c r="J18" s="58"/>
      <c r="K18" s="58"/>
      <c r="L18" s="58"/>
      <c r="M18" s="4"/>
      <c r="N18" s="4"/>
      <c r="O18" s="4"/>
      <c r="P18" s="4"/>
      <c r="Q18" s="4"/>
      <c r="R18" s="4"/>
      <c r="S18" s="56" t="s">
        <v>140</v>
      </c>
      <c r="T18" s="56" t="s">
        <v>140</v>
      </c>
      <c r="U18" s="56" t="s">
        <v>140</v>
      </c>
      <c r="V18" s="56" t="s">
        <v>140</v>
      </c>
      <c r="W18" s="58">
        <v>0.4</v>
      </c>
      <c r="X18" s="7" t="s">
        <v>530</v>
      </c>
      <c r="Y18" s="7" t="s">
        <v>379</v>
      </c>
      <c r="Z18" s="59">
        <v>44986</v>
      </c>
      <c r="AA18" s="60">
        <v>45289</v>
      </c>
      <c r="AB18" s="7" t="s">
        <v>380</v>
      </c>
      <c r="AC18" s="56" t="s">
        <v>381</v>
      </c>
      <c r="AD18" s="70">
        <v>0.9</v>
      </c>
      <c r="AE18" s="56" t="s">
        <v>347</v>
      </c>
      <c r="AF18" s="33">
        <v>0.9</v>
      </c>
      <c r="AG18" s="33">
        <v>0.9</v>
      </c>
      <c r="AH18" s="33">
        <v>0.9</v>
      </c>
      <c r="AI18" s="33">
        <v>0.9</v>
      </c>
      <c r="AJ18" s="33">
        <v>0.9</v>
      </c>
      <c r="AK18" s="5"/>
      <c r="AL18" s="5"/>
      <c r="AM18" s="5"/>
      <c r="AN18" s="5"/>
      <c r="AO18" s="5"/>
      <c r="AP18" s="5"/>
      <c r="AQ18" s="5"/>
      <c r="AR18" s="5"/>
      <c r="AS18" s="5"/>
      <c r="AT18" s="5"/>
      <c r="AU18" s="5"/>
      <c r="AV18" s="5"/>
      <c r="AW18" s="5"/>
      <c r="AX18" s="5"/>
      <c r="AY18" s="56" t="s">
        <v>167</v>
      </c>
      <c r="AZ18" s="29" t="s">
        <v>377</v>
      </c>
      <c r="BA18" s="29" t="s">
        <v>378</v>
      </c>
    </row>
    <row r="19" spans="1:53" s="3" customFormat="1" ht="116" x14ac:dyDescent="0.35">
      <c r="A19" s="45"/>
      <c r="B19" s="45"/>
      <c r="C19" s="7"/>
      <c r="D19" s="71"/>
      <c r="E19" s="56"/>
      <c r="F19" s="58"/>
      <c r="G19" s="56"/>
      <c r="H19" s="58"/>
      <c r="I19" s="58"/>
      <c r="J19" s="58"/>
      <c r="K19" s="58"/>
      <c r="L19" s="58"/>
      <c r="M19" s="4"/>
      <c r="N19" s="4"/>
      <c r="O19" s="4"/>
      <c r="P19" s="4"/>
      <c r="Q19" s="4"/>
      <c r="R19" s="4"/>
      <c r="S19" s="56" t="s">
        <v>140</v>
      </c>
      <c r="T19" s="56" t="s">
        <v>140</v>
      </c>
      <c r="U19" s="56" t="s">
        <v>140</v>
      </c>
      <c r="V19" s="56" t="s">
        <v>140</v>
      </c>
      <c r="W19" s="58">
        <v>0.25</v>
      </c>
      <c r="X19" s="7" t="s">
        <v>382</v>
      </c>
      <c r="Y19" s="7" t="s">
        <v>383</v>
      </c>
      <c r="Z19" s="59">
        <v>45078</v>
      </c>
      <c r="AA19" s="60">
        <v>45289</v>
      </c>
      <c r="AB19" s="7" t="s">
        <v>380</v>
      </c>
      <c r="AC19" s="56" t="s">
        <v>381</v>
      </c>
      <c r="AD19" s="70">
        <v>1</v>
      </c>
      <c r="AE19" s="56" t="s">
        <v>347</v>
      </c>
      <c r="AF19" s="33"/>
      <c r="AG19" s="33"/>
      <c r="AH19" s="33">
        <v>1</v>
      </c>
      <c r="AI19" s="33">
        <v>1</v>
      </c>
      <c r="AJ19" s="33">
        <v>1</v>
      </c>
      <c r="AK19" s="5"/>
      <c r="AL19" s="5"/>
      <c r="AM19" s="5"/>
      <c r="AN19" s="5"/>
      <c r="AO19" s="5"/>
      <c r="AP19" s="5"/>
      <c r="AQ19" s="5"/>
      <c r="AR19" s="5"/>
      <c r="AS19" s="5"/>
      <c r="AT19" s="5"/>
      <c r="AU19" s="5"/>
      <c r="AV19" s="5"/>
      <c r="AW19" s="5"/>
      <c r="AX19" s="5"/>
      <c r="AY19" s="56" t="s">
        <v>167</v>
      </c>
      <c r="AZ19" s="29" t="s">
        <v>377</v>
      </c>
      <c r="BA19" s="29" t="s">
        <v>378</v>
      </c>
    </row>
    <row r="20" spans="1:53" s="3" customFormat="1" x14ac:dyDescent="0.35">
      <c r="A20" s="63"/>
      <c r="B20" s="64"/>
      <c r="C20" s="64"/>
      <c r="D20" s="64"/>
      <c r="E20" s="65"/>
      <c r="F20" s="65"/>
      <c r="G20" s="65"/>
      <c r="H20" s="65"/>
      <c r="I20" s="65"/>
      <c r="J20" s="65"/>
      <c r="K20" s="65"/>
      <c r="L20" s="65"/>
      <c r="M20" s="66"/>
      <c r="N20" s="66"/>
      <c r="O20" s="66"/>
      <c r="P20" s="66"/>
      <c r="Q20" s="66"/>
      <c r="R20" s="66"/>
      <c r="S20" s="65"/>
      <c r="T20" s="65"/>
      <c r="U20" s="65"/>
      <c r="V20" s="65"/>
      <c r="W20" s="91">
        <f>SUM(W17:W19)</f>
        <v>1</v>
      </c>
      <c r="X20" s="64"/>
      <c r="Y20" s="64"/>
      <c r="Z20" s="67"/>
      <c r="AA20" s="68"/>
      <c r="AB20" s="64"/>
      <c r="AC20" s="65"/>
      <c r="AD20" s="65"/>
      <c r="AE20" s="65"/>
      <c r="AF20" s="65"/>
      <c r="AG20" s="65"/>
      <c r="AH20" s="65"/>
      <c r="AI20" s="65"/>
      <c r="AJ20" s="65"/>
      <c r="AK20" s="64"/>
      <c r="AL20" s="64"/>
      <c r="AM20" s="64"/>
      <c r="AN20" s="64"/>
      <c r="AO20" s="64"/>
      <c r="AP20" s="64"/>
      <c r="AQ20" s="64"/>
      <c r="AR20" s="64"/>
      <c r="AS20" s="64"/>
      <c r="AT20" s="64"/>
      <c r="AU20" s="64"/>
      <c r="AV20" s="64"/>
      <c r="AW20" s="64"/>
      <c r="AX20" s="64"/>
      <c r="AY20" s="69"/>
      <c r="AZ20" s="69"/>
      <c r="BA20" s="69"/>
    </row>
    <row r="21" spans="1:53" s="3" customFormat="1" ht="58" x14ac:dyDescent="0.35">
      <c r="A21" s="7" t="s">
        <v>194</v>
      </c>
      <c r="B21" s="7" t="s">
        <v>195</v>
      </c>
      <c r="C21" s="7" t="s">
        <v>196</v>
      </c>
      <c r="D21" s="7" t="s">
        <v>197</v>
      </c>
      <c r="E21" s="56" t="s">
        <v>198</v>
      </c>
      <c r="F21" s="72">
        <v>4</v>
      </c>
      <c r="G21" s="56" t="s">
        <v>162</v>
      </c>
      <c r="H21" s="56">
        <v>1</v>
      </c>
      <c r="I21" s="56">
        <v>1</v>
      </c>
      <c r="J21" s="56">
        <v>1</v>
      </c>
      <c r="K21" s="56">
        <v>1</v>
      </c>
      <c r="L21" s="56">
        <f>SUM(Tabla14[[#This Row],[TRIM I]:[TRIM IV]])</f>
        <v>4</v>
      </c>
      <c r="M21" s="4"/>
      <c r="N21" s="4"/>
      <c r="O21" s="4"/>
      <c r="P21" s="4"/>
      <c r="Q21" s="4"/>
      <c r="R21" s="4"/>
      <c r="S21" s="56" t="s">
        <v>140</v>
      </c>
      <c r="T21" s="56" t="s">
        <v>140</v>
      </c>
      <c r="U21" s="56" t="s">
        <v>140</v>
      </c>
      <c r="V21" s="56" t="s">
        <v>140</v>
      </c>
      <c r="W21" s="58">
        <v>0.25</v>
      </c>
      <c r="X21" s="7" t="s">
        <v>199</v>
      </c>
      <c r="Y21" s="7" t="s">
        <v>200</v>
      </c>
      <c r="Z21" s="59">
        <v>44928</v>
      </c>
      <c r="AA21" s="59">
        <v>45289</v>
      </c>
      <c r="AB21" s="7" t="s">
        <v>201</v>
      </c>
      <c r="AC21" s="56" t="s">
        <v>154</v>
      </c>
      <c r="AD21" s="56">
        <v>4</v>
      </c>
      <c r="AE21" s="56" t="s">
        <v>162</v>
      </c>
      <c r="AF21" s="56">
        <v>1</v>
      </c>
      <c r="AG21" s="56">
        <v>1</v>
      </c>
      <c r="AH21" s="56">
        <v>1</v>
      </c>
      <c r="AI21" s="56">
        <v>1</v>
      </c>
      <c r="AJ21" s="56">
        <f>SUM(Tabla14[[#This Row],[TRIM I   ]:[TRIM IV     ]])</f>
        <v>4</v>
      </c>
      <c r="AK21" s="7"/>
      <c r="AL21" s="7"/>
      <c r="AM21" s="7"/>
      <c r="AN21" s="7"/>
      <c r="AO21" s="7"/>
      <c r="AP21" s="7"/>
      <c r="AQ21" s="7"/>
      <c r="AR21" s="7"/>
      <c r="AS21" s="7"/>
      <c r="AT21" s="7"/>
      <c r="AU21" s="7"/>
      <c r="AV21" s="7"/>
      <c r="AW21" s="7"/>
      <c r="AX21" s="7"/>
      <c r="AY21" s="56" t="s">
        <v>202</v>
      </c>
      <c r="AZ21" s="56" t="s">
        <v>203</v>
      </c>
      <c r="BA21" s="56" t="s">
        <v>204</v>
      </c>
    </row>
    <row r="22" spans="1:53" s="3" customFormat="1" ht="58" x14ac:dyDescent="0.35">
      <c r="A22" s="7" t="s">
        <v>205</v>
      </c>
      <c r="B22" s="7" t="s">
        <v>138</v>
      </c>
      <c r="C22" s="7" t="s">
        <v>143</v>
      </c>
      <c r="D22" s="7" t="s">
        <v>491</v>
      </c>
      <c r="E22" s="56" t="s">
        <v>198</v>
      </c>
      <c r="F22" s="72">
        <v>4</v>
      </c>
      <c r="G22" s="56" t="s">
        <v>162</v>
      </c>
      <c r="H22" s="56">
        <v>1</v>
      </c>
      <c r="I22" s="56">
        <v>1</v>
      </c>
      <c r="J22" s="56">
        <v>1</v>
      </c>
      <c r="K22" s="56">
        <v>1</v>
      </c>
      <c r="L22" s="56">
        <f>SUM(Tabla14[[#This Row],[TRIM I]:[TRIM IV]])</f>
        <v>4</v>
      </c>
      <c r="M22" s="4"/>
      <c r="N22" s="4"/>
      <c r="O22" s="4"/>
      <c r="P22" s="4"/>
      <c r="Q22" s="4"/>
      <c r="R22" s="4"/>
      <c r="S22" s="56" t="s">
        <v>140</v>
      </c>
      <c r="T22" s="56" t="s">
        <v>140</v>
      </c>
      <c r="U22" s="56" t="s">
        <v>140</v>
      </c>
      <c r="V22" s="56" t="s">
        <v>140</v>
      </c>
      <c r="W22" s="58">
        <v>0.25</v>
      </c>
      <c r="X22" s="7" t="s">
        <v>491</v>
      </c>
      <c r="Y22" s="7" t="s">
        <v>492</v>
      </c>
      <c r="Z22" s="59">
        <v>44928</v>
      </c>
      <c r="AA22" s="59">
        <v>45289</v>
      </c>
      <c r="AB22" s="7" t="s">
        <v>201</v>
      </c>
      <c r="AC22" s="56" t="s">
        <v>154</v>
      </c>
      <c r="AD22" s="56">
        <v>4</v>
      </c>
      <c r="AE22" s="56" t="s">
        <v>162</v>
      </c>
      <c r="AF22" s="56">
        <v>1</v>
      </c>
      <c r="AG22" s="56">
        <v>1</v>
      </c>
      <c r="AH22" s="56">
        <v>1</v>
      </c>
      <c r="AI22" s="56">
        <v>1</v>
      </c>
      <c r="AJ22" s="56">
        <f>SUM(Tabla14[[#This Row],[TRIM I   ]:[TRIM IV     ]])</f>
        <v>4</v>
      </c>
      <c r="AK22" s="7"/>
      <c r="AL22" s="7"/>
      <c r="AM22" s="7"/>
      <c r="AN22" s="7"/>
      <c r="AO22" s="7"/>
      <c r="AP22" s="7"/>
      <c r="AQ22" s="7"/>
      <c r="AR22" s="7"/>
      <c r="AS22" s="7"/>
      <c r="AT22" s="7"/>
      <c r="AU22" s="7"/>
      <c r="AV22" s="7"/>
      <c r="AW22" s="7"/>
      <c r="AX22" s="7"/>
      <c r="AY22" s="56" t="s">
        <v>202</v>
      </c>
      <c r="AZ22" s="56" t="s">
        <v>493</v>
      </c>
      <c r="BA22" s="56" t="s">
        <v>206</v>
      </c>
    </row>
    <row r="23" spans="1:53" s="3" customFormat="1" ht="72.5" x14ac:dyDescent="0.35">
      <c r="A23" s="45" t="s">
        <v>137</v>
      </c>
      <c r="B23" s="7" t="s">
        <v>138</v>
      </c>
      <c r="C23" s="7" t="s">
        <v>143</v>
      </c>
      <c r="D23" s="28" t="s">
        <v>207</v>
      </c>
      <c r="E23" s="56" t="s">
        <v>198</v>
      </c>
      <c r="F23" s="72">
        <v>2</v>
      </c>
      <c r="G23" s="56" t="s">
        <v>162</v>
      </c>
      <c r="H23" s="56"/>
      <c r="I23" s="56">
        <v>1</v>
      </c>
      <c r="J23" s="56"/>
      <c r="K23" s="56">
        <v>1</v>
      </c>
      <c r="L23" s="56">
        <f>SUM(Tabla14[[#This Row],[TRIM I]:[TRIM IV]])</f>
        <v>2</v>
      </c>
      <c r="M23" s="4"/>
      <c r="N23" s="4"/>
      <c r="O23" s="4"/>
      <c r="P23" s="4"/>
      <c r="Q23" s="4"/>
      <c r="R23" s="4"/>
      <c r="S23" s="56" t="s">
        <v>140</v>
      </c>
      <c r="T23" s="56" t="s">
        <v>140</v>
      </c>
      <c r="U23" s="56" t="s">
        <v>140</v>
      </c>
      <c r="V23" s="56" t="s">
        <v>140</v>
      </c>
      <c r="W23" s="58">
        <v>0.25</v>
      </c>
      <c r="X23" s="28" t="s">
        <v>209</v>
      </c>
      <c r="Y23" s="28" t="s">
        <v>470</v>
      </c>
      <c r="Z23" s="59">
        <v>44928</v>
      </c>
      <c r="AA23" s="59">
        <v>45289</v>
      </c>
      <c r="AB23" s="7" t="s">
        <v>210</v>
      </c>
      <c r="AC23" s="56" t="s">
        <v>472</v>
      </c>
      <c r="AD23" s="56">
        <v>2</v>
      </c>
      <c r="AE23" s="56" t="s">
        <v>162</v>
      </c>
      <c r="AF23" s="56"/>
      <c r="AG23" s="56">
        <v>1</v>
      </c>
      <c r="AH23" s="56"/>
      <c r="AI23" s="56">
        <v>1</v>
      </c>
      <c r="AJ23" s="56">
        <f>SUM(Tabla14[[#This Row],[TRIM I   ]:[TRIM IV     ]])</f>
        <v>2</v>
      </c>
      <c r="AK23" s="7"/>
      <c r="AL23" s="7"/>
      <c r="AM23" s="7"/>
      <c r="AN23" s="7"/>
      <c r="AO23" s="7"/>
      <c r="AP23" s="7"/>
      <c r="AQ23" s="7"/>
      <c r="AR23" s="7"/>
      <c r="AS23" s="7"/>
      <c r="AT23" s="7"/>
      <c r="AU23" s="7"/>
      <c r="AV23" s="7"/>
      <c r="AW23" s="7"/>
      <c r="AX23" s="7"/>
      <c r="AY23" s="56" t="s">
        <v>202</v>
      </c>
      <c r="AZ23" s="56" t="s">
        <v>203</v>
      </c>
      <c r="BA23" s="56" t="s">
        <v>204</v>
      </c>
    </row>
    <row r="24" spans="1:53" s="3" customFormat="1" ht="87" x14ac:dyDescent="0.35">
      <c r="A24" s="45" t="s">
        <v>137</v>
      </c>
      <c r="B24" s="7" t="s">
        <v>138</v>
      </c>
      <c r="C24" s="7" t="s">
        <v>143</v>
      </c>
      <c r="D24" s="7" t="s">
        <v>494</v>
      </c>
      <c r="E24" s="56" t="s">
        <v>208</v>
      </c>
      <c r="F24" s="56">
        <v>4</v>
      </c>
      <c r="G24" s="56" t="s">
        <v>162</v>
      </c>
      <c r="H24" s="72">
        <v>1</v>
      </c>
      <c r="I24" s="72">
        <v>1</v>
      </c>
      <c r="J24" s="72">
        <v>1</v>
      </c>
      <c r="K24" s="72">
        <v>1</v>
      </c>
      <c r="L24" s="56">
        <f>SUM(Tabla14[[#This Row],[TRIM I]:[TRIM IV]])</f>
        <v>4</v>
      </c>
      <c r="M24" s="4"/>
      <c r="N24" s="4"/>
      <c r="O24" s="4"/>
      <c r="P24" s="4"/>
      <c r="Q24" s="4"/>
      <c r="R24" s="4"/>
      <c r="S24" s="56" t="s">
        <v>140</v>
      </c>
      <c r="T24" s="56" t="s">
        <v>140</v>
      </c>
      <c r="U24" s="56" t="s">
        <v>140</v>
      </c>
      <c r="V24" s="56" t="s">
        <v>140</v>
      </c>
      <c r="W24" s="58">
        <v>0.25</v>
      </c>
      <c r="X24" s="7" t="s">
        <v>211</v>
      </c>
      <c r="Y24" s="7" t="s">
        <v>495</v>
      </c>
      <c r="Z24" s="59">
        <v>44958</v>
      </c>
      <c r="AA24" s="59">
        <v>45289</v>
      </c>
      <c r="AB24" s="7" t="s">
        <v>212</v>
      </c>
      <c r="AC24" s="56" t="s">
        <v>472</v>
      </c>
      <c r="AD24" s="56">
        <v>4</v>
      </c>
      <c r="AE24" s="56" t="s">
        <v>162</v>
      </c>
      <c r="AF24" s="56">
        <v>1</v>
      </c>
      <c r="AG24" s="56">
        <v>1</v>
      </c>
      <c r="AH24" s="56">
        <v>1</v>
      </c>
      <c r="AI24" s="56">
        <v>1</v>
      </c>
      <c r="AJ24" s="56">
        <f>SUM(Tabla14[[#This Row],[TRIM I   ]:[TRIM IV     ]])</f>
        <v>4</v>
      </c>
      <c r="AK24" s="7"/>
      <c r="AL24" s="7"/>
      <c r="AM24" s="7"/>
      <c r="AN24" s="7"/>
      <c r="AO24" s="7"/>
      <c r="AP24" s="7"/>
      <c r="AQ24" s="7"/>
      <c r="AR24" s="7"/>
      <c r="AS24" s="7"/>
      <c r="AT24" s="7"/>
      <c r="AU24" s="7"/>
      <c r="AV24" s="7"/>
      <c r="AW24" s="7"/>
      <c r="AX24" s="7"/>
      <c r="AY24" s="56" t="s">
        <v>213</v>
      </c>
      <c r="AZ24" s="56" t="s">
        <v>496</v>
      </c>
      <c r="BA24" s="56" t="s">
        <v>497</v>
      </c>
    </row>
    <row r="25" spans="1:53" s="3" customFormat="1" x14ac:dyDescent="0.35">
      <c r="A25" s="63"/>
      <c r="B25" s="64"/>
      <c r="C25" s="64"/>
      <c r="D25" s="64"/>
      <c r="E25" s="65"/>
      <c r="F25" s="65"/>
      <c r="G25" s="65"/>
      <c r="H25" s="65"/>
      <c r="I25" s="65"/>
      <c r="J25" s="65"/>
      <c r="K25" s="65"/>
      <c r="L25" s="65"/>
      <c r="M25" s="66"/>
      <c r="N25" s="66"/>
      <c r="O25" s="66"/>
      <c r="P25" s="66"/>
      <c r="Q25" s="66"/>
      <c r="R25" s="66"/>
      <c r="S25" s="65"/>
      <c r="T25" s="65"/>
      <c r="U25" s="65"/>
      <c r="V25" s="65"/>
      <c r="W25" s="91">
        <f>SUM(W21:W24)</f>
        <v>1</v>
      </c>
      <c r="X25" s="64"/>
      <c r="Y25" s="64"/>
      <c r="Z25" s="67"/>
      <c r="AA25" s="68"/>
      <c r="AB25" s="64"/>
      <c r="AC25" s="65"/>
      <c r="AD25" s="65"/>
      <c r="AE25" s="65"/>
      <c r="AF25" s="65"/>
      <c r="AG25" s="65"/>
      <c r="AH25" s="65"/>
      <c r="AI25" s="65"/>
      <c r="AJ25" s="65"/>
      <c r="AK25" s="64"/>
      <c r="AL25" s="64"/>
      <c r="AM25" s="64"/>
      <c r="AN25" s="64"/>
      <c r="AO25" s="64"/>
      <c r="AP25" s="64"/>
      <c r="AQ25" s="64"/>
      <c r="AR25" s="64"/>
      <c r="AS25" s="64"/>
      <c r="AT25" s="64"/>
      <c r="AU25" s="64"/>
      <c r="AV25" s="64"/>
      <c r="AW25" s="64"/>
      <c r="AX25" s="64"/>
      <c r="AY25" s="69"/>
      <c r="AZ25" s="69"/>
      <c r="BA25" s="69"/>
    </row>
    <row r="26" spans="1:53" s="3" customFormat="1" ht="43.5" x14ac:dyDescent="0.35">
      <c r="A26" s="55" t="s">
        <v>137</v>
      </c>
      <c r="B26" s="7" t="s">
        <v>138</v>
      </c>
      <c r="C26" s="7" t="s">
        <v>143</v>
      </c>
      <c r="D26" s="7" t="s">
        <v>333</v>
      </c>
      <c r="E26" s="56" t="s">
        <v>334</v>
      </c>
      <c r="F26" s="56">
        <v>2</v>
      </c>
      <c r="G26" s="56" t="s">
        <v>162</v>
      </c>
      <c r="H26" s="56"/>
      <c r="I26" s="56">
        <v>1</v>
      </c>
      <c r="J26" s="56"/>
      <c r="K26" s="56">
        <v>1</v>
      </c>
      <c r="L26" s="56">
        <f>SUM(Tabla14[[#This Row],[TRIM I]:[TRIM IV]])</f>
        <v>2</v>
      </c>
      <c r="M26" s="4"/>
      <c r="N26" s="4"/>
      <c r="O26" s="4"/>
      <c r="P26" s="4"/>
      <c r="Q26" s="4"/>
      <c r="R26" s="4"/>
      <c r="S26" s="56" t="s">
        <v>140</v>
      </c>
      <c r="T26" s="56" t="s">
        <v>140</v>
      </c>
      <c r="U26" s="56" t="s">
        <v>140</v>
      </c>
      <c r="V26" s="56" t="s">
        <v>140</v>
      </c>
      <c r="W26" s="58">
        <v>0.5</v>
      </c>
      <c r="X26" s="7" t="s">
        <v>335</v>
      </c>
      <c r="Y26" s="7" t="s">
        <v>336</v>
      </c>
      <c r="Z26" s="59">
        <v>44928</v>
      </c>
      <c r="AA26" s="60">
        <v>45289</v>
      </c>
      <c r="AB26" s="7" t="s">
        <v>337</v>
      </c>
      <c r="AC26" s="56" t="s">
        <v>338</v>
      </c>
      <c r="AD26" s="56">
        <v>2</v>
      </c>
      <c r="AE26" s="56" t="s">
        <v>339</v>
      </c>
      <c r="AF26" s="62"/>
      <c r="AG26" s="56"/>
      <c r="AH26" s="56">
        <v>1</v>
      </c>
      <c r="AI26" s="56">
        <v>1</v>
      </c>
      <c r="AJ26" s="56">
        <f>SUM(Tabla14[[#This Row],[TRIM I   ]:[TRIM IV     ]])</f>
        <v>2</v>
      </c>
      <c r="AK26" s="5"/>
      <c r="AL26" s="5"/>
      <c r="AM26" s="5"/>
      <c r="AN26" s="5"/>
      <c r="AO26" s="5"/>
      <c r="AP26" s="73"/>
      <c r="AQ26" s="5"/>
      <c r="AR26" s="5"/>
      <c r="AS26" s="5"/>
      <c r="AT26" s="5"/>
      <c r="AU26" s="5"/>
      <c r="AV26" s="5"/>
      <c r="AW26" s="5"/>
      <c r="AX26" s="5"/>
      <c r="AY26" s="56" t="s">
        <v>340</v>
      </c>
      <c r="AZ26" s="56" t="s">
        <v>341</v>
      </c>
      <c r="BA26" s="56" t="s">
        <v>342</v>
      </c>
    </row>
    <row r="27" spans="1:53" s="3" customFormat="1" ht="58" x14ac:dyDescent="0.35">
      <c r="A27" s="45"/>
      <c r="B27" s="45"/>
      <c r="C27" s="7"/>
      <c r="D27" s="7"/>
      <c r="E27" s="56"/>
      <c r="F27" s="56"/>
      <c r="G27" s="56"/>
      <c r="H27" s="56"/>
      <c r="I27" s="56"/>
      <c r="J27" s="56"/>
      <c r="K27" s="56"/>
      <c r="L27" s="56"/>
      <c r="M27" s="4"/>
      <c r="N27" s="4"/>
      <c r="O27" s="4"/>
      <c r="P27" s="4"/>
      <c r="Q27" s="4"/>
      <c r="R27" s="4"/>
      <c r="S27" s="56" t="s">
        <v>140</v>
      </c>
      <c r="T27" s="56" t="s">
        <v>140</v>
      </c>
      <c r="U27" s="56" t="s">
        <v>140</v>
      </c>
      <c r="V27" s="56" t="s">
        <v>140</v>
      </c>
      <c r="W27" s="58">
        <v>0.5</v>
      </c>
      <c r="X27" s="7" t="s">
        <v>343</v>
      </c>
      <c r="Y27" s="7" t="s">
        <v>344</v>
      </c>
      <c r="Z27" s="59">
        <v>44928</v>
      </c>
      <c r="AA27" s="60">
        <v>45289</v>
      </c>
      <c r="AB27" s="7" t="s">
        <v>345</v>
      </c>
      <c r="AC27" s="56" t="s">
        <v>346</v>
      </c>
      <c r="AD27" s="70">
        <v>0.7</v>
      </c>
      <c r="AE27" s="62" t="s">
        <v>347</v>
      </c>
      <c r="AF27" s="62"/>
      <c r="AG27" s="58">
        <v>0.7</v>
      </c>
      <c r="AH27" s="62"/>
      <c r="AI27" s="58">
        <v>0.7</v>
      </c>
      <c r="AJ27" s="58">
        <v>0.7</v>
      </c>
      <c r="AK27" s="5"/>
      <c r="AL27" s="5"/>
      <c r="AM27" s="5"/>
      <c r="AN27" s="5"/>
      <c r="AO27" s="5"/>
      <c r="AP27" s="31"/>
      <c r="AQ27" s="5"/>
      <c r="AR27" s="5"/>
      <c r="AS27" s="5"/>
      <c r="AT27" s="5"/>
      <c r="AU27" s="5"/>
      <c r="AV27" s="5"/>
      <c r="AW27" s="5"/>
      <c r="AX27" s="5"/>
      <c r="AY27" s="56" t="s">
        <v>340</v>
      </c>
      <c r="AZ27" s="56" t="s">
        <v>341</v>
      </c>
      <c r="BA27" s="56" t="s">
        <v>342</v>
      </c>
    </row>
    <row r="28" spans="1:53" s="3" customFormat="1" x14ac:dyDescent="0.35">
      <c r="A28" s="63"/>
      <c r="B28" s="64"/>
      <c r="C28" s="64"/>
      <c r="D28" s="64"/>
      <c r="E28" s="65"/>
      <c r="F28" s="65"/>
      <c r="G28" s="65"/>
      <c r="H28" s="65"/>
      <c r="I28" s="65"/>
      <c r="J28" s="65"/>
      <c r="K28" s="65"/>
      <c r="L28" s="65"/>
      <c r="M28" s="66"/>
      <c r="N28" s="66"/>
      <c r="O28" s="66"/>
      <c r="P28" s="66"/>
      <c r="Q28" s="66"/>
      <c r="R28" s="66"/>
      <c r="S28" s="65"/>
      <c r="T28" s="65"/>
      <c r="U28" s="65"/>
      <c r="V28" s="65"/>
      <c r="W28" s="91">
        <f>SUM(W26:W27)</f>
        <v>1</v>
      </c>
      <c r="X28" s="64"/>
      <c r="Y28" s="64"/>
      <c r="Z28" s="67"/>
      <c r="AA28" s="68"/>
      <c r="AB28" s="64"/>
      <c r="AC28" s="65"/>
      <c r="AD28" s="65"/>
      <c r="AE28" s="65"/>
      <c r="AF28" s="65"/>
      <c r="AG28" s="65"/>
      <c r="AH28" s="65"/>
      <c r="AI28" s="65"/>
      <c r="AJ28" s="65"/>
      <c r="AK28" s="64"/>
      <c r="AL28" s="64"/>
      <c r="AM28" s="64"/>
      <c r="AN28" s="64"/>
      <c r="AO28" s="64"/>
      <c r="AP28" s="64"/>
      <c r="AQ28" s="64"/>
      <c r="AR28" s="64"/>
      <c r="AS28" s="64"/>
      <c r="AT28" s="64"/>
      <c r="AU28" s="64"/>
      <c r="AV28" s="64"/>
      <c r="AW28" s="64"/>
      <c r="AX28" s="64"/>
      <c r="AY28" s="69"/>
      <c r="AZ28" s="69"/>
      <c r="BA28" s="69"/>
    </row>
    <row r="29" spans="1:53" s="3" customFormat="1" ht="87" x14ac:dyDescent="0.35">
      <c r="A29" s="45" t="s">
        <v>137</v>
      </c>
      <c r="B29" s="7" t="s">
        <v>138</v>
      </c>
      <c r="C29" s="7" t="s">
        <v>143</v>
      </c>
      <c r="D29" s="7" t="s">
        <v>348</v>
      </c>
      <c r="E29" s="56" t="s">
        <v>349</v>
      </c>
      <c r="F29" s="56">
        <v>53</v>
      </c>
      <c r="G29" s="56" t="s">
        <v>350</v>
      </c>
      <c r="H29" s="56">
        <v>9</v>
      </c>
      <c r="I29" s="56">
        <v>19</v>
      </c>
      <c r="J29" s="56">
        <v>15</v>
      </c>
      <c r="K29" s="56">
        <v>10</v>
      </c>
      <c r="L29" s="56">
        <f>SUM(Tabla14[[#This Row],[TRIM I]:[TRIM IV]])</f>
        <v>53</v>
      </c>
      <c r="M29" s="57"/>
      <c r="N29" s="57"/>
      <c r="O29" s="57"/>
      <c r="P29" s="57"/>
      <c r="Q29" s="57"/>
      <c r="R29" s="57"/>
      <c r="S29" s="56" t="s">
        <v>140</v>
      </c>
      <c r="T29" s="56" t="s">
        <v>140</v>
      </c>
      <c r="U29" s="56" t="s">
        <v>140</v>
      </c>
      <c r="V29" s="56" t="s">
        <v>140</v>
      </c>
      <c r="W29" s="78">
        <v>1</v>
      </c>
      <c r="X29" s="7" t="s">
        <v>498</v>
      </c>
      <c r="Y29" s="7" t="s">
        <v>499</v>
      </c>
      <c r="Z29" s="74">
        <v>44928</v>
      </c>
      <c r="AA29" s="74">
        <v>45289</v>
      </c>
      <c r="AB29" s="7" t="s">
        <v>500</v>
      </c>
      <c r="AC29" s="56" t="s">
        <v>501</v>
      </c>
      <c r="AD29" s="56">
        <v>53</v>
      </c>
      <c r="AE29" s="56" t="s">
        <v>162</v>
      </c>
      <c r="AF29" s="62">
        <v>9</v>
      </c>
      <c r="AG29" s="62">
        <v>19</v>
      </c>
      <c r="AH29" s="62">
        <v>15</v>
      </c>
      <c r="AI29" s="62">
        <v>10</v>
      </c>
      <c r="AJ29" s="56">
        <f>SUM(Tabla14[[#This Row],[TRIM I   ]:[TRIM IV     ]])</f>
        <v>53</v>
      </c>
      <c r="AK29" s="6"/>
      <c r="AL29" s="6"/>
      <c r="AM29" s="6"/>
      <c r="AN29" s="6"/>
      <c r="AO29" s="6"/>
      <c r="AP29" s="6"/>
      <c r="AQ29" s="6"/>
      <c r="AR29" s="6"/>
      <c r="AS29" s="6"/>
      <c r="AT29" s="6"/>
      <c r="AU29" s="6"/>
      <c r="AV29" s="6"/>
      <c r="AW29" s="6"/>
      <c r="AX29" s="6"/>
      <c r="AY29" s="56" t="s">
        <v>351</v>
      </c>
      <c r="AZ29" s="56" t="s">
        <v>352</v>
      </c>
      <c r="BA29" s="56" t="s">
        <v>353</v>
      </c>
    </row>
    <row r="30" spans="1:53" s="3" customFormat="1" x14ac:dyDescent="0.35">
      <c r="A30" s="63"/>
      <c r="B30" s="64"/>
      <c r="C30" s="64"/>
      <c r="D30" s="64"/>
      <c r="E30" s="65"/>
      <c r="F30" s="65"/>
      <c r="G30" s="65"/>
      <c r="H30" s="65"/>
      <c r="I30" s="65"/>
      <c r="J30" s="65"/>
      <c r="K30" s="65"/>
      <c r="L30" s="65"/>
      <c r="M30" s="66"/>
      <c r="N30" s="66"/>
      <c r="O30" s="66"/>
      <c r="P30" s="66"/>
      <c r="Q30" s="66"/>
      <c r="R30" s="66"/>
      <c r="S30" s="65"/>
      <c r="T30" s="65"/>
      <c r="U30" s="65"/>
      <c r="V30" s="65"/>
      <c r="W30" s="91">
        <f>SUM(W29)</f>
        <v>1</v>
      </c>
      <c r="X30" s="64"/>
      <c r="Y30" s="64"/>
      <c r="Z30" s="67"/>
      <c r="AA30" s="68"/>
      <c r="AB30" s="64"/>
      <c r="AC30" s="65"/>
      <c r="AD30" s="65"/>
      <c r="AE30" s="65"/>
      <c r="AF30" s="65"/>
      <c r="AG30" s="65"/>
      <c r="AH30" s="65"/>
      <c r="AI30" s="65"/>
      <c r="AJ30" s="65"/>
      <c r="AK30" s="64"/>
      <c r="AL30" s="64"/>
      <c r="AM30" s="64"/>
      <c r="AN30" s="64"/>
      <c r="AO30" s="64"/>
      <c r="AP30" s="64"/>
      <c r="AQ30" s="64"/>
      <c r="AR30" s="64"/>
      <c r="AS30" s="64"/>
      <c r="AT30" s="64"/>
      <c r="AU30" s="64"/>
      <c r="AV30" s="64"/>
      <c r="AW30" s="64"/>
      <c r="AX30" s="64"/>
      <c r="AY30" s="69"/>
      <c r="AZ30" s="69"/>
      <c r="BA30" s="69"/>
    </row>
    <row r="31" spans="1:53" ht="43.5" x14ac:dyDescent="0.35">
      <c r="A31" s="45" t="s">
        <v>194</v>
      </c>
      <c r="B31" s="45" t="s">
        <v>195</v>
      </c>
      <c r="C31" s="7" t="s">
        <v>196</v>
      </c>
      <c r="D31" s="7" t="s">
        <v>386</v>
      </c>
      <c r="E31" s="76" t="s">
        <v>387</v>
      </c>
      <c r="F31" s="56">
        <v>4</v>
      </c>
      <c r="G31" s="76" t="s">
        <v>162</v>
      </c>
      <c r="H31" s="77"/>
      <c r="I31" s="56">
        <v>1</v>
      </c>
      <c r="J31" s="56">
        <v>1</v>
      </c>
      <c r="K31" s="56">
        <v>2</v>
      </c>
      <c r="L31" s="56">
        <f>SUM(Tabla14[[#This Row],[TRIM I]:[TRIM IV]])</f>
        <v>4</v>
      </c>
      <c r="M31" s="56"/>
      <c r="N31" s="56"/>
      <c r="O31" s="56"/>
      <c r="P31" s="56"/>
      <c r="Q31" s="56"/>
      <c r="R31" s="56"/>
      <c r="S31" s="56" t="s">
        <v>140</v>
      </c>
      <c r="T31" s="56" t="s">
        <v>140</v>
      </c>
      <c r="U31" s="56" t="s">
        <v>140</v>
      </c>
      <c r="V31" s="56" t="s">
        <v>140</v>
      </c>
      <c r="W31" s="58">
        <v>0.5</v>
      </c>
      <c r="X31" s="7" t="s">
        <v>388</v>
      </c>
      <c r="Y31" s="7" t="s">
        <v>389</v>
      </c>
      <c r="Z31" s="59">
        <v>45015</v>
      </c>
      <c r="AA31" s="59">
        <v>45289</v>
      </c>
      <c r="AB31" s="7" t="s">
        <v>390</v>
      </c>
      <c r="AC31" s="56" t="s">
        <v>391</v>
      </c>
      <c r="AD31" s="62">
        <v>2</v>
      </c>
      <c r="AE31" s="62" t="s">
        <v>162</v>
      </c>
      <c r="AF31" s="62"/>
      <c r="AG31" s="62">
        <v>1</v>
      </c>
      <c r="AH31" s="62"/>
      <c r="AI31" s="62">
        <v>1</v>
      </c>
      <c r="AJ31" s="56">
        <f>SUM(Tabla14[[#This Row],[TRIM I   ]:[TRIM IV     ]])</f>
        <v>2</v>
      </c>
      <c r="AK31" s="62"/>
      <c r="AL31" s="62"/>
      <c r="AM31" s="62"/>
      <c r="AN31" s="62"/>
      <c r="AO31" s="62"/>
      <c r="AP31" s="62"/>
      <c r="AQ31" s="62"/>
      <c r="AR31" s="62"/>
      <c r="AS31" s="62"/>
      <c r="AT31" s="62"/>
      <c r="AU31" s="62"/>
      <c r="AV31" s="62"/>
      <c r="AW31" s="62"/>
      <c r="AX31" s="62"/>
      <c r="AY31" s="29" t="s">
        <v>396</v>
      </c>
      <c r="AZ31" s="56" t="s">
        <v>392</v>
      </c>
      <c r="BA31" s="56" t="s">
        <v>393</v>
      </c>
    </row>
    <row r="32" spans="1:53" ht="43.5" x14ac:dyDescent="0.35">
      <c r="A32" s="45"/>
      <c r="B32" s="45"/>
      <c r="C32" s="7"/>
      <c r="D32" s="7"/>
      <c r="E32" s="76"/>
      <c r="F32" s="56"/>
      <c r="G32" s="76"/>
      <c r="H32" s="77"/>
      <c r="I32" s="56"/>
      <c r="J32" s="56"/>
      <c r="K32" s="56"/>
      <c r="L32" s="56"/>
      <c r="M32" s="56"/>
      <c r="N32" s="56"/>
      <c r="O32" s="56"/>
      <c r="P32" s="56"/>
      <c r="Q32" s="56"/>
      <c r="R32" s="56"/>
      <c r="S32" s="56" t="s">
        <v>140</v>
      </c>
      <c r="T32" s="56" t="s">
        <v>140</v>
      </c>
      <c r="U32" s="56" t="s">
        <v>140</v>
      </c>
      <c r="V32" s="56" t="s">
        <v>140</v>
      </c>
      <c r="W32" s="58">
        <v>0.5</v>
      </c>
      <c r="X32" s="7" t="s">
        <v>502</v>
      </c>
      <c r="Y32" s="7" t="s">
        <v>503</v>
      </c>
      <c r="Z32" s="59">
        <v>45015</v>
      </c>
      <c r="AA32" s="59">
        <v>45289</v>
      </c>
      <c r="AB32" s="7" t="s">
        <v>394</v>
      </c>
      <c r="AC32" s="56" t="s">
        <v>391</v>
      </c>
      <c r="AD32" s="62">
        <v>2</v>
      </c>
      <c r="AE32" s="62" t="s">
        <v>162</v>
      </c>
      <c r="AF32" s="62"/>
      <c r="AG32" s="62"/>
      <c r="AH32" s="62">
        <v>1</v>
      </c>
      <c r="AI32" s="62">
        <v>1</v>
      </c>
      <c r="AJ32" s="56">
        <f>SUM(Tabla14[[#This Row],[TRIM I   ]:[TRIM IV     ]])</f>
        <v>2</v>
      </c>
      <c r="AK32" s="62"/>
      <c r="AL32" s="62"/>
      <c r="AM32" s="62"/>
      <c r="AN32" s="62"/>
      <c r="AO32" s="62"/>
      <c r="AP32" s="62"/>
      <c r="AQ32" s="62"/>
      <c r="AR32" s="62"/>
      <c r="AS32" s="62"/>
      <c r="AT32" s="62"/>
      <c r="AU32" s="62"/>
      <c r="AV32" s="62"/>
      <c r="AW32" s="62"/>
      <c r="AX32" s="62"/>
      <c r="AY32" s="29" t="s">
        <v>396</v>
      </c>
      <c r="AZ32" s="56" t="s">
        <v>395</v>
      </c>
      <c r="BA32" s="56" t="s">
        <v>393</v>
      </c>
    </row>
    <row r="33" spans="1:53" x14ac:dyDescent="0.35">
      <c r="A33" s="63"/>
      <c r="B33" s="63"/>
      <c r="C33" s="64"/>
      <c r="D33" s="64"/>
      <c r="E33" s="65"/>
      <c r="F33" s="65"/>
      <c r="G33" s="65"/>
      <c r="H33" s="65"/>
      <c r="I33" s="65"/>
      <c r="J33" s="65"/>
      <c r="K33" s="65"/>
      <c r="L33" s="65"/>
      <c r="M33" s="66"/>
      <c r="N33" s="66"/>
      <c r="O33" s="66"/>
      <c r="P33" s="66"/>
      <c r="Q33" s="66"/>
      <c r="R33" s="66"/>
      <c r="S33" s="65"/>
      <c r="T33" s="65"/>
      <c r="U33" s="65"/>
      <c r="V33" s="65"/>
      <c r="W33" s="91">
        <f>SUM(W31:W32)</f>
        <v>1</v>
      </c>
      <c r="X33" s="63"/>
      <c r="Y33" s="63"/>
      <c r="Z33" s="69"/>
      <c r="AA33" s="69"/>
      <c r="AB33" s="63"/>
      <c r="AC33" s="69"/>
      <c r="AD33" s="69"/>
      <c r="AE33" s="69"/>
      <c r="AF33" s="69"/>
      <c r="AG33" s="69"/>
      <c r="AH33" s="69"/>
      <c r="AI33" s="69"/>
      <c r="AJ33" s="69"/>
      <c r="AK33" s="75"/>
      <c r="AL33" s="75"/>
      <c r="AM33" s="75"/>
      <c r="AN33" s="75"/>
      <c r="AO33" s="75"/>
      <c r="AP33" s="75"/>
      <c r="AQ33" s="75"/>
      <c r="AR33" s="75"/>
      <c r="AS33" s="75"/>
      <c r="AT33" s="75"/>
      <c r="AU33" s="75"/>
      <c r="AV33" s="75"/>
      <c r="AW33" s="75"/>
      <c r="AX33" s="75"/>
      <c r="AY33" s="69"/>
      <c r="AZ33" s="69"/>
      <c r="BA33" s="69"/>
    </row>
    <row r="34" spans="1:53" ht="43.5" x14ac:dyDescent="0.35">
      <c r="A34" s="55" t="s">
        <v>137</v>
      </c>
      <c r="B34" s="7" t="s">
        <v>138</v>
      </c>
      <c r="C34" s="7" t="s">
        <v>143</v>
      </c>
      <c r="D34" s="7" t="s">
        <v>397</v>
      </c>
      <c r="E34" s="76" t="s">
        <v>398</v>
      </c>
      <c r="F34" s="56">
        <v>2</v>
      </c>
      <c r="G34" s="76" t="s">
        <v>162</v>
      </c>
      <c r="H34" s="77"/>
      <c r="I34" s="56">
        <v>1</v>
      </c>
      <c r="J34" s="56"/>
      <c r="K34" s="56">
        <v>1</v>
      </c>
      <c r="L34" s="56">
        <f>SUM(Tabla14[[#This Row],[TRIM I]:[TRIM IV]])</f>
        <v>2</v>
      </c>
      <c r="M34" s="57"/>
      <c r="N34" s="57"/>
      <c r="O34" s="57"/>
      <c r="P34" s="57"/>
      <c r="Q34" s="57"/>
      <c r="R34" s="57"/>
      <c r="S34" s="56" t="s">
        <v>140</v>
      </c>
      <c r="T34" s="56" t="s">
        <v>140</v>
      </c>
      <c r="U34" s="56" t="s">
        <v>140</v>
      </c>
      <c r="V34" s="56" t="s">
        <v>140</v>
      </c>
      <c r="W34" s="58">
        <v>0.5</v>
      </c>
      <c r="X34" s="7" t="s">
        <v>399</v>
      </c>
      <c r="Y34" s="7" t="s">
        <v>400</v>
      </c>
      <c r="Z34" s="59">
        <v>44928</v>
      </c>
      <c r="AA34" s="59">
        <v>45289</v>
      </c>
      <c r="AB34" s="7" t="s">
        <v>401</v>
      </c>
      <c r="AC34" s="56" t="s">
        <v>402</v>
      </c>
      <c r="AD34" s="58">
        <v>1</v>
      </c>
      <c r="AE34" s="56" t="s">
        <v>476</v>
      </c>
      <c r="AF34" s="58">
        <v>1</v>
      </c>
      <c r="AG34" s="58">
        <v>1</v>
      </c>
      <c r="AH34" s="58">
        <v>1</v>
      </c>
      <c r="AI34" s="58">
        <v>1</v>
      </c>
      <c r="AJ34" s="58">
        <v>1</v>
      </c>
      <c r="AK34" s="21"/>
      <c r="AL34" s="21"/>
      <c r="AM34" s="21"/>
      <c r="AN34" s="21"/>
      <c r="AO34" s="21"/>
      <c r="AP34" s="21"/>
      <c r="AQ34" s="21"/>
      <c r="AR34" s="21"/>
      <c r="AS34" s="21"/>
      <c r="AT34" s="21"/>
      <c r="AU34" s="21"/>
      <c r="AV34" s="21"/>
      <c r="AW34" s="21"/>
      <c r="AX34" s="21"/>
      <c r="AY34" s="29" t="s">
        <v>396</v>
      </c>
      <c r="AZ34" s="56" t="s">
        <v>403</v>
      </c>
      <c r="BA34" s="56" t="s">
        <v>404</v>
      </c>
    </row>
    <row r="35" spans="1:53" ht="72.5" x14ac:dyDescent="0.35">
      <c r="A35" s="55"/>
      <c r="B35" s="7"/>
      <c r="C35" s="7"/>
      <c r="D35" s="7"/>
      <c r="E35" s="56"/>
      <c r="F35" s="56"/>
      <c r="G35" s="56"/>
      <c r="H35" s="56"/>
      <c r="I35" s="56"/>
      <c r="J35" s="56"/>
      <c r="K35" s="56"/>
      <c r="L35" s="56"/>
      <c r="M35" s="4"/>
      <c r="N35" s="4"/>
      <c r="O35" s="4"/>
      <c r="P35" s="4"/>
      <c r="Q35" s="4"/>
      <c r="R35" s="4"/>
      <c r="S35" s="56" t="s">
        <v>140</v>
      </c>
      <c r="T35" s="56" t="s">
        <v>140</v>
      </c>
      <c r="U35" s="56" t="s">
        <v>140</v>
      </c>
      <c r="V35" s="56" t="s">
        <v>140</v>
      </c>
      <c r="W35" s="58">
        <v>0.5</v>
      </c>
      <c r="X35" s="7" t="s">
        <v>405</v>
      </c>
      <c r="Y35" s="7" t="s">
        <v>406</v>
      </c>
      <c r="Z35" s="59">
        <v>45019</v>
      </c>
      <c r="AA35" s="59">
        <v>45280</v>
      </c>
      <c r="AB35" s="7" t="s">
        <v>407</v>
      </c>
      <c r="AC35" s="56" t="s">
        <v>408</v>
      </c>
      <c r="AD35" s="58">
        <v>1</v>
      </c>
      <c r="AE35" s="56" t="s">
        <v>347</v>
      </c>
      <c r="AF35" s="58">
        <v>1</v>
      </c>
      <c r="AG35" s="58">
        <v>1</v>
      </c>
      <c r="AH35" s="58">
        <v>1</v>
      </c>
      <c r="AI35" s="58">
        <v>1</v>
      </c>
      <c r="AJ35" s="58">
        <v>1</v>
      </c>
      <c r="AK35" s="5"/>
      <c r="AL35" s="5"/>
      <c r="AM35" s="5"/>
      <c r="AN35" s="5"/>
      <c r="AO35" s="5"/>
      <c r="AP35" s="5"/>
      <c r="AQ35" s="5"/>
      <c r="AR35" s="5"/>
      <c r="AS35" s="5"/>
      <c r="AT35" s="5"/>
      <c r="AU35" s="5"/>
      <c r="AV35" s="5"/>
      <c r="AW35" s="5"/>
      <c r="AX35" s="5"/>
      <c r="AY35" s="29" t="s">
        <v>396</v>
      </c>
      <c r="AZ35" s="56" t="s">
        <v>409</v>
      </c>
      <c r="BA35" s="56" t="s">
        <v>404</v>
      </c>
    </row>
    <row r="36" spans="1:53" x14ac:dyDescent="0.35">
      <c r="A36" s="63"/>
      <c r="B36" s="63"/>
      <c r="C36" s="64"/>
      <c r="D36" s="64"/>
      <c r="E36" s="65"/>
      <c r="F36" s="65"/>
      <c r="G36" s="65"/>
      <c r="H36" s="65"/>
      <c r="I36" s="65"/>
      <c r="J36" s="65"/>
      <c r="K36" s="65"/>
      <c r="L36" s="65"/>
      <c r="M36" s="66"/>
      <c r="N36" s="66"/>
      <c r="O36" s="66"/>
      <c r="P36" s="66"/>
      <c r="Q36" s="66"/>
      <c r="R36" s="66"/>
      <c r="S36" s="65"/>
      <c r="T36" s="65"/>
      <c r="U36" s="65"/>
      <c r="V36" s="65"/>
      <c r="W36" s="91">
        <f>SUM(W34:W35)</f>
        <v>1</v>
      </c>
      <c r="X36" s="63"/>
      <c r="Y36" s="63"/>
      <c r="Z36" s="69"/>
      <c r="AA36" s="69"/>
      <c r="AB36" s="63"/>
      <c r="AC36" s="69"/>
      <c r="AD36" s="69"/>
      <c r="AE36" s="69"/>
      <c r="AF36" s="69"/>
      <c r="AG36" s="69"/>
      <c r="AH36" s="69"/>
      <c r="AI36" s="69"/>
      <c r="AJ36" s="69"/>
      <c r="AK36" s="75"/>
      <c r="AL36" s="75"/>
      <c r="AM36" s="75"/>
      <c r="AN36" s="75"/>
      <c r="AO36" s="75"/>
      <c r="AP36" s="75"/>
      <c r="AQ36" s="75"/>
      <c r="AR36" s="75"/>
      <c r="AS36" s="75"/>
      <c r="AT36" s="75"/>
      <c r="AU36" s="75"/>
      <c r="AV36" s="75"/>
      <c r="AW36" s="75"/>
      <c r="AX36" s="75"/>
      <c r="AY36" s="69"/>
      <c r="AZ36" s="69"/>
      <c r="BA36" s="69"/>
    </row>
    <row r="37" spans="1:53" ht="18.5" x14ac:dyDescent="0.35">
      <c r="A37" s="105"/>
      <c r="B37" s="105"/>
      <c r="C37" s="106"/>
      <c r="D37" s="106"/>
      <c r="E37" s="107"/>
      <c r="F37" s="107"/>
      <c r="G37" s="107"/>
      <c r="H37" s="107"/>
      <c r="I37" s="107"/>
      <c r="J37" s="107"/>
      <c r="K37" s="107"/>
      <c r="L37" s="107"/>
      <c r="M37" s="108"/>
      <c r="N37" s="108"/>
      <c r="O37" s="108"/>
      <c r="P37" s="108"/>
      <c r="Q37" s="108"/>
      <c r="R37" s="108"/>
      <c r="S37" s="107"/>
      <c r="T37" s="107"/>
      <c r="U37" s="107"/>
      <c r="V37" s="107"/>
      <c r="W37" s="111" t="s">
        <v>557</v>
      </c>
      <c r="X37" s="106"/>
      <c r="Y37" s="105"/>
      <c r="Z37" s="109"/>
      <c r="AA37" s="109"/>
      <c r="AB37" s="105"/>
      <c r="AC37" s="109"/>
      <c r="AD37" s="109"/>
      <c r="AE37" s="109"/>
      <c r="AF37" s="109"/>
      <c r="AG37" s="109"/>
      <c r="AH37" s="109"/>
      <c r="AI37" s="109"/>
      <c r="AJ37" s="109"/>
      <c r="AK37" s="110"/>
      <c r="AL37" s="110"/>
      <c r="AM37" s="110"/>
      <c r="AN37" s="110"/>
      <c r="AO37" s="110"/>
      <c r="AP37" s="110"/>
      <c r="AQ37" s="110"/>
      <c r="AR37" s="110"/>
      <c r="AS37" s="110"/>
      <c r="AT37" s="110"/>
      <c r="AU37" s="110"/>
      <c r="AV37" s="110"/>
      <c r="AW37" s="110"/>
      <c r="AX37" s="110"/>
      <c r="AY37" s="109"/>
      <c r="AZ37" s="109"/>
      <c r="BA37" s="109"/>
    </row>
    <row r="39" spans="1:53" x14ac:dyDescent="0.35">
      <c r="A39" s="45" t="s">
        <v>5</v>
      </c>
      <c r="B39" s="187" t="s">
        <v>607</v>
      </c>
      <c r="C39" s="188"/>
    </row>
    <row r="40" spans="1:53" ht="76" customHeight="1" x14ac:dyDescent="0.35">
      <c r="A40" s="7" t="s">
        <v>7</v>
      </c>
      <c r="B40" s="189"/>
      <c r="C40" s="190"/>
    </row>
    <row r="42" spans="1:53" x14ac:dyDescent="0.35">
      <c r="A42" s="49"/>
      <c r="B42" s="49"/>
    </row>
    <row r="43" spans="1:53" x14ac:dyDescent="0.35">
      <c r="A43" s="49" t="str" cm="1">
        <f t="array" ref="A43:A44">'Instructivo Diligenciamiento'!A124:A125</f>
        <v>Ver 06 15/11/2022</v>
      </c>
      <c r="B43" s="49"/>
    </row>
    <row r="44" spans="1:53" x14ac:dyDescent="0.35">
      <c r="A44" s="49" t="str">
        <v>S.I. U-I2-D2</v>
      </c>
    </row>
  </sheetData>
  <mergeCells count="18">
    <mergeCell ref="AQ4:AS4"/>
    <mergeCell ref="AT4:AV4"/>
    <mergeCell ref="B1:BA1"/>
    <mergeCell ref="B39:C39"/>
    <mergeCell ref="B40:C40"/>
    <mergeCell ref="A3:G4"/>
    <mergeCell ref="H3:L4"/>
    <mergeCell ref="M3:P4"/>
    <mergeCell ref="Q3:R4"/>
    <mergeCell ref="S3:V4"/>
    <mergeCell ref="W3:AA4"/>
    <mergeCell ref="AB3:AE4"/>
    <mergeCell ref="AF3:AJ4"/>
    <mergeCell ref="AK3:AV3"/>
    <mergeCell ref="AW3:AX4"/>
    <mergeCell ref="AY3:BA4"/>
    <mergeCell ref="AK4:AM4"/>
    <mergeCell ref="AN4:AP4"/>
  </mergeCells>
  <phoneticPr fontId="4" type="noConversion"/>
  <dataValidations count="1">
    <dataValidation type="textLength" showInputMessage="1" showErrorMessage="1" promptTitle="CARACTERES PERMITIDOS EN EL ASE" prompt="La extensión del texto no debe superar 90 caracteres." sqref="X29 X6:X10 AB9:AC10 X21:X24 D22 X12:X14 X26:X27 X31:X36" xr:uid="{BE056B4B-86C9-4C5A-8CA1-8967DD28A7A7}">
      <formula1>0</formula1>
      <formula2>90</formula2>
    </dataValidation>
  </dataValidations>
  <pageMargins left="0.7" right="0.7" top="0.75" bottom="0.75" header="0.3" footer="0.3"/>
  <pageSetup orientation="portrait" r:id="rId1"/>
  <ignoredErrors>
    <ignoredError sqref="AJ18:AJ19 AJ7 AJ27 AJ34:AJ35"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86D9-39FE-4B9B-85D2-4D7917510BDD}">
  <dimension ref="A1:BA19"/>
  <sheetViews>
    <sheetView showGridLines="0" topLeftCell="T1" zoomScaleNormal="100" workbookViewId="0">
      <selection activeCell="B17" sqref="B17"/>
    </sheetView>
  </sheetViews>
  <sheetFormatPr baseColWidth="10" defaultColWidth="11.453125" defaultRowHeight="14.5" x14ac:dyDescent="0.35"/>
  <cols>
    <col min="1" max="2" width="40.1796875" style="35" customWidth="1"/>
    <col min="3" max="5" width="44.54296875" style="48" customWidth="1"/>
    <col min="6" max="7" width="44.54296875" style="50" customWidth="1"/>
    <col min="8" max="16" width="11.7265625" style="50" customWidth="1"/>
    <col min="17" max="18" width="22.1796875" style="50" customWidth="1"/>
    <col min="19" max="20" width="40.54296875" style="48" customWidth="1"/>
    <col min="21" max="22" width="40.54296875" style="50" customWidth="1"/>
    <col min="23" max="23" width="35.7265625" style="50" customWidth="1"/>
    <col min="24" max="24" width="44.54296875" style="48" customWidth="1"/>
    <col min="25" max="25" width="44.54296875" style="35" customWidth="1"/>
    <col min="26" max="26" width="23" style="34" customWidth="1"/>
    <col min="27" max="27" width="23.1796875" style="34" customWidth="1"/>
    <col min="28" max="28" width="27.54296875" style="35" customWidth="1"/>
    <col min="29" max="31" width="27.54296875" style="34" customWidth="1"/>
    <col min="32" max="36" width="11.7265625" style="34" customWidth="1"/>
    <col min="37" max="48" width="11.7265625" customWidth="1"/>
    <col min="49" max="50" width="16.7265625" customWidth="1"/>
    <col min="51" max="51" width="26" style="34" customWidth="1"/>
    <col min="52" max="53" width="25.81640625" style="34" customWidth="1"/>
  </cols>
  <sheetData>
    <row r="1" spans="1:53" ht="104.25" customHeight="1" x14ac:dyDescent="0.35">
      <c r="A1" s="47"/>
      <c r="B1" s="163" t="s">
        <v>600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row>
    <row r="2" spans="1:53" ht="26.15" customHeight="1" x14ac:dyDescent="0.35">
      <c r="C2" s="35"/>
      <c r="D2" s="35"/>
      <c r="E2" s="35"/>
      <c r="F2" s="34"/>
      <c r="G2" s="34"/>
      <c r="H2" s="34"/>
      <c r="I2" s="34"/>
      <c r="J2" s="34"/>
      <c r="K2" s="34"/>
      <c r="L2" s="34"/>
      <c r="M2" s="34"/>
      <c r="N2" s="34"/>
      <c r="O2" s="34"/>
      <c r="P2" s="34"/>
      <c r="Q2" s="34"/>
      <c r="R2" s="34"/>
      <c r="S2" s="35"/>
      <c r="T2" s="35"/>
      <c r="U2" s="34"/>
      <c r="V2" s="34"/>
      <c r="W2" s="34"/>
      <c r="X2" s="51"/>
      <c r="Y2" s="51"/>
      <c r="Z2" s="16"/>
      <c r="AA2" s="16"/>
      <c r="AB2" s="51"/>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ht="30.65" customHeight="1" x14ac:dyDescent="0.35">
      <c r="A3" s="191" t="s">
        <v>107</v>
      </c>
      <c r="B3" s="191"/>
      <c r="C3" s="191"/>
      <c r="D3" s="191"/>
      <c r="E3" s="191"/>
      <c r="F3" s="191"/>
      <c r="G3" s="191"/>
      <c r="H3" s="164" t="s">
        <v>112</v>
      </c>
      <c r="I3" s="165"/>
      <c r="J3" s="165"/>
      <c r="K3" s="165"/>
      <c r="L3" s="166"/>
      <c r="M3" s="170" t="s">
        <v>37</v>
      </c>
      <c r="N3" s="170"/>
      <c r="O3" s="170"/>
      <c r="P3" s="170"/>
      <c r="Q3" s="170" t="s">
        <v>51</v>
      </c>
      <c r="R3" s="170"/>
      <c r="S3" s="164" t="s">
        <v>20</v>
      </c>
      <c r="T3" s="165"/>
      <c r="U3" s="165"/>
      <c r="V3" s="166"/>
      <c r="W3" s="164" t="s">
        <v>30</v>
      </c>
      <c r="X3" s="165"/>
      <c r="Y3" s="165"/>
      <c r="Z3" s="165"/>
      <c r="AA3" s="166"/>
      <c r="AB3" s="164" t="s">
        <v>108</v>
      </c>
      <c r="AC3" s="165"/>
      <c r="AD3" s="165"/>
      <c r="AE3" s="166"/>
      <c r="AF3" s="164" t="s">
        <v>31</v>
      </c>
      <c r="AG3" s="165"/>
      <c r="AH3" s="165"/>
      <c r="AI3" s="165"/>
      <c r="AJ3" s="166"/>
      <c r="AK3" s="171" t="s">
        <v>37</v>
      </c>
      <c r="AL3" s="172"/>
      <c r="AM3" s="172"/>
      <c r="AN3" s="172"/>
      <c r="AO3" s="172"/>
      <c r="AP3" s="172"/>
      <c r="AQ3" s="172"/>
      <c r="AR3" s="172"/>
      <c r="AS3" s="172"/>
      <c r="AT3" s="172"/>
      <c r="AU3" s="172"/>
      <c r="AV3" s="172"/>
      <c r="AW3" s="170" t="s">
        <v>51</v>
      </c>
      <c r="AX3" s="170"/>
      <c r="AY3" s="179" t="s">
        <v>59</v>
      </c>
      <c r="AZ3" s="180"/>
      <c r="BA3" s="180"/>
    </row>
    <row r="4" spans="1:53" ht="30.65" customHeight="1" x14ac:dyDescent="0.35">
      <c r="A4" s="191"/>
      <c r="B4" s="191"/>
      <c r="C4" s="191"/>
      <c r="D4" s="191"/>
      <c r="E4" s="191"/>
      <c r="F4" s="191"/>
      <c r="G4" s="191"/>
      <c r="H4" s="167"/>
      <c r="I4" s="168"/>
      <c r="J4" s="168"/>
      <c r="K4" s="168"/>
      <c r="L4" s="169"/>
      <c r="M4" s="170"/>
      <c r="N4" s="170"/>
      <c r="O4" s="170"/>
      <c r="P4" s="170"/>
      <c r="Q4" s="170"/>
      <c r="R4" s="170"/>
      <c r="S4" s="167"/>
      <c r="T4" s="168"/>
      <c r="U4" s="168"/>
      <c r="V4" s="169"/>
      <c r="W4" s="167"/>
      <c r="X4" s="168"/>
      <c r="Y4" s="168"/>
      <c r="Z4" s="168"/>
      <c r="AA4" s="169"/>
      <c r="AB4" s="167"/>
      <c r="AC4" s="168"/>
      <c r="AD4" s="168"/>
      <c r="AE4" s="169"/>
      <c r="AF4" s="167"/>
      <c r="AG4" s="168"/>
      <c r="AH4" s="168"/>
      <c r="AI4" s="168"/>
      <c r="AJ4" s="169"/>
      <c r="AK4" s="183" t="s">
        <v>32</v>
      </c>
      <c r="AL4" s="184"/>
      <c r="AM4" s="184"/>
      <c r="AN4" s="183" t="s">
        <v>33</v>
      </c>
      <c r="AO4" s="184"/>
      <c r="AP4" s="185"/>
      <c r="AQ4" s="183" t="s">
        <v>34</v>
      </c>
      <c r="AR4" s="184"/>
      <c r="AS4" s="185"/>
      <c r="AT4" s="183" t="s">
        <v>35</v>
      </c>
      <c r="AU4" s="184"/>
      <c r="AV4" s="184"/>
      <c r="AW4" s="170"/>
      <c r="AX4" s="170"/>
      <c r="AY4" s="181"/>
      <c r="AZ4" s="182"/>
      <c r="BA4" s="182"/>
    </row>
    <row r="5" spans="1:53" ht="105.65" customHeight="1" x14ac:dyDescent="0.35">
      <c r="A5" s="11" t="s">
        <v>13</v>
      </c>
      <c r="B5" s="11" t="s">
        <v>14</v>
      </c>
      <c r="C5" s="11" t="s">
        <v>15</v>
      </c>
      <c r="D5" s="13" t="s">
        <v>109</v>
      </c>
      <c r="E5" s="13" t="s">
        <v>24</v>
      </c>
      <c r="F5" s="13" t="s">
        <v>139</v>
      </c>
      <c r="G5" s="13" t="s">
        <v>26</v>
      </c>
      <c r="H5" s="11" t="s">
        <v>32</v>
      </c>
      <c r="I5" s="11" t="s">
        <v>33</v>
      </c>
      <c r="J5" s="11" t="s">
        <v>34</v>
      </c>
      <c r="K5" s="11" t="s">
        <v>35</v>
      </c>
      <c r="L5" s="23" t="s">
        <v>36</v>
      </c>
      <c r="M5" s="27" t="s">
        <v>114</v>
      </c>
      <c r="N5" s="27" t="s">
        <v>115</v>
      </c>
      <c r="O5" s="27" t="s">
        <v>55</v>
      </c>
      <c r="P5" s="27" t="s">
        <v>116</v>
      </c>
      <c r="Q5" s="12" t="s">
        <v>58</v>
      </c>
      <c r="R5" s="12" t="s">
        <v>111</v>
      </c>
      <c r="S5" s="11" t="s">
        <v>0</v>
      </c>
      <c r="T5" s="11" t="s">
        <v>3</v>
      </c>
      <c r="U5" s="11" t="s">
        <v>21</v>
      </c>
      <c r="V5" s="11" t="s">
        <v>22</v>
      </c>
      <c r="W5" s="11" t="s">
        <v>62</v>
      </c>
      <c r="X5" s="11" t="s">
        <v>27</v>
      </c>
      <c r="Y5" s="11" t="s">
        <v>12</v>
      </c>
      <c r="Z5" s="13" t="s">
        <v>28</v>
      </c>
      <c r="AA5" s="13" t="s">
        <v>29</v>
      </c>
      <c r="AB5" s="13" t="s">
        <v>23</v>
      </c>
      <c r="AC5" s="13" t="s">
        <v>126</v>
      </c>
      <c r="AD5" s="13" t="s">
        <v>25</v>
      </c>
      <c r="AE5" s="13" t="s">
        <v>127</v>
      </c>
      <c r="AF5" s="25" t="s">
        <v>53</v>
      </c>
      <c r="AG5" s="25" t="s">
        <v>132</v>
      </c>
      <c r="AH5" s="25" t="s">
        <v>133</v>
      </c>
      <c r="AI5" s="25" t="s">
        <v>56</v>
      </c>
      <c r="AJ5" s="26" t="s">
        <v>134</v>
      </c>
      <c r="AK5" s="22" t="s">
        <v>38</v>
      </c>
      <c r="AL5" s="22" t="s">
        <v>39</v>
      </c>
      <c r="AM5" s="22" t="s">
        <v>40</v>
      </c>
      <c r="AN5" s="22" t="s">
        <v>41</v>
      </c>
      <c r="AO5" s="22" t="s">
        <v>42</v>
      </c>
      <c r="AP5" s="22" t="s">
        <v>43</v>
      </c>
      <c r="AQ5" s="22" t="s">
        <v>44</v>
      </c>
      <c r="AR5" s="22" t="s">
        <v>45</v>
      </c>
      <c r="AS5" s="22" t="s">
        <v>46</v>
      </c>
      <c r="AT5" s="22" t="s">
        <v>47</v>
      </c>
      <c r="AU5" s="22" t="s">
        <v>48</v>
      </c>
      <c r="AV5" s="22" t="s">
        <v>49</v>
      </c>
      <c r="AW5" s="12" t="s">
        <v>50</v>
      </c>
      <c r="AX5" s="12" t="s">
        <v>57</v>
      </c>
      <c r="AY5" s="11" t="s">
        <v>2</v>
      </c>
      <c r="AZ5" s="11" t="s">
        <v>4</v>
      </c>
      <c r="BA5" s="11" t="s">
        <v>125</v>
      </c>
    </row>
    <row r="6" spans="1:53" ht="72.5" x14ac:dyDescent="0.35">
      <c r="A6" s="55" t="s">
        <v>205</v>
      </c>
      <c r="B6" s="7" t="s">
        <v>505</v>
      </c>
      <c r="C6" s="7" t="s">
        <v>506</v>
      </c>
      <c r="D6" s="57" t="s">
        <v>533</v>
      </c>
      <c r="E6" s="56" t="s">
        <v>534</v>
      </c>
      <c r="F6" s="56">
        <v>4</v>
      </c>
      <c r="G6" s="56" t="s">
        <v>162</v>
      </c>
      <c r="H6" s="56">
        <v>1</v>
      </c>
      <c r="I6" s="56">
        <v>1</v>
      </c>
      <c r="J6" s="56">
        <v>1</v>
      </c>
      <c r="K6" s="56">
        <v>1</v>
      </c>
      <c r="L6" s="56">
        <f>SUM(Tabla148[[#This Row],[TRIM I]:[TRIM IV]])</f>
        <v>4</v>
      </c>
      <c r="M6" s="56"/>
      <c r="N6" s="56"/>
      <c r="O6" s="56"/>
      <c r="P6" s="56"/>
      <c r="Q6" s="56"/>
      <c r="R6" s="56"/>
      <c r="S6" s="7" t="s">
        <v>507</v>
      </c>
      <c r="T6" s="7" t="s">
        <v>450</v>
      </c>
      <c r="U6" s="56" t="s">
        <v>140</v>
      </c>
      <c r="V6" s="56" t="s">
        <v>140</v>
      </c>
      <c r="W6" s="58">
        <v>0.2</v>
      </c>
      <c r="X6" s="7" t="s">
        <v>535</v>
      </c>
      <c r="Y6" s="7" t="s">
        <v>536</v>
      </c>
      <c r="Z6" s="59">
        <v>44928</v>
      </c>
      <c r="AA6" s="59">
        <v>45289</v>
      </c>
      <c r="AB6" s="7" t="s">
        <v>448</v>
      </c>
      <c r="AC6" s="56" t="s">
        <v>449</v>
      </c>
      <c r="AD6" s="56">
        <v>1</v>
      </c>
      <c r="AE6" s="56" t="s">
        <v>321</v>
      </c>
      <c r="AF6" s="56"/>
      <c r="AG6" s="56"/>
      <c r="AH6" s="56"/>
      <c r="AI6" s="56">
        <v>1</v>
      </c>
      <c r="AJ6" s="56">
        <f>SUM(Tabla148[[#This Row],[TRIM I   ]:[TRIM IV     ]])</f>
        <v>1</v>
      </c>
      <c r="AK6" s="21"/>
      <c r="AL6" s="21"/>
      <c r="AM6" s="21"/>
      <c r="AN6" s="21"/>
      <c r="AO6" s="21"/>
      <c r="AP6" s="21"/>
      <c r="AQ6" s="21"/>
      <c r="AR6" s="21"/>
      <c r="AS6" s="21"/>
      <c r="AT6" s="21"/>
      <c r="AU6" s="21"/>
      <c r="AV6" s="21"/>
      <c r="AW6" s="21"/>
      <c r="AX6" s="21"/>
      <c r="AY6" s="56" t="s">
        <v>418</v>
      </c>
      <c r="AZ6" s="56" t="s">
        <v>419</v>
      </c>
      <c r="BA6" s="56" t="s">
        <v>420</v>
      </c>
    </row>
    <row r="7" spans="1:53" ht="43.5" x14ac:dyDescent="0.35">
      <c r="A7" s="55"/>
      <c r="B7" s="7"/>
      <c r="C7" s="7"/>
      <c r="D7" s="57"/>
      <c r="E7" s="7"/>
      <c r="F7" s="56"/>
      <c r="G7" s="56"/>
      <c r="H7" s="56"/>
      <c r="I7" s="56"/>
      <c r="J7" s="56"/>
      <c r="K7" s="56"/>
      <c r="L7" s="56"/>
      <c r="M7" s="56"/>
      <c r="N7" s="56"/>
      <c r="O7" s="56"/>
      <c r="P7" s="56"/>
      <c r="Q7" s="56"/>
      <c r="R7" s="56"/>
      <c r="S7" s="7" t="s">
        <v>507</v>
      </c>
      <c r="T7" s="7" t="s">
        <v>450</v>
      </c>
      <c r="U7" s="56" t="s">
        <v>140</v>
      </c>
      <c r="V7" s="56" t="s">
        <v>140</v>
      </c>
      <c r="W7" s="58">
        <v>0.1</v>
      </c>
      <c r="X7" s="7" t="s">
        <v>537</v>
      </c>
      <c r="Y7" s="45" t="s">
        <v>538</v>
      </c>
      <c r="Z7" s="59">
        <v>45201</v>
      </c>
      <c r="AA7" s="59">
        <v>45289</v>
      </c>
      <c r="AB7" s="7" t="s">
        <v>504</v>
      </c>
      <c r="AC7" s="56" t="s">
        <v>451</v>
      </c>
      <c r="AD7" s="62">
        <v>1</v>
      </c>
      <c r="AE7" s="56" t="s">
        <v>539</v>
      </c>
      <c r="AF7" s="62"/>
      <c r="AG7" s="62"/>
      <c r="AH7" s="62"/>
      <c r="AI7" s="62">
        <v>1</v>
      </c>
      <c r="AJ7" s="56">
        <f>SUM(Tabla148[[#This Row],[TRIM I   ]:[TRIM IV     ]])</f>
        <v>1</v>
      </c>
      <c r="AK7" s="5"/>
      <c r="AL7" s="5"/>
      <c r="AM7" s="5"/>
      <c r="AN7" s="5"/>
      <c r="AO7" s="5"/>
      <c r="AP7" s="5"/>
      <c r="AQ7" s="5"/>
      <c r="AR7" s="5"/>
      <c r="AS7" s="5"/>
      <c r="AT7" s="5"/>
      <c r="AU7" s="5"/>
      <c r="AV7" s="5"/>
      <c r="AW7" s="5"/>
      <c r="AX7" s="5"/>
      <c r="AY7" s="56" t="s">
        <v>418</v>
      </c>
      <c r="AZ7" s="56" t="s">
        <v>419</v>
      </c>
      <c r="BA7" s="56" t="s">
        <v>420</v>
      </c>
    </row>
    <row r="8" spans="1:53" ht="217.5" x14ac:dyDescent="0.35">
      <c r="A8" s="55"/>
      <c r="B8" s="7"/>
      <c r="C8" s="7"/>
      <c r="D8" s="57"/>
      <c r="E8" s="7"/>
      <c r="F8" s="56"/>
      <c r="G8" s="56"/>
      <c r="H8" s="56"/>
      <c r="I8" s="56"/>
      <c r="J8" s="56"/>
      <c r="K8" s="56"/>
      <c r="L8" s="56"/>
      <c r="M8" s="56"/>
      <c r="N8" s="56"/>
      <c r="O8" s="56"/>
      <c r="P8" s="56"/>
      <c r="Q8" s="56"/>
      <c r="R8" s="56"/>
      <c r="S8" s="7" t="s">
        <v>507</v>
      </c>
      <c r="T8" s="7" t="s">
        <v>450</v>
      </c>
      <c r="U8" s="56" t="s">
        <v>140</v>
      </c>
      <c r="V8" s="56" t="s">
        <v>140</v>
      </c>
      <c r="W8" s="58">
        <v>0.3</v>
      </c>
      <c r="X8" s="7" t="s">
        <v>540</v>
      </c>
      <c r="Y8" s="7" t="s">
        <v>541</v>
      </c>
      <c r="Z8" s="59">
        <v>44928</v>
      </c>
      <c r="AA8" s="59">
        <v>45289</v>
      </c>
      <c r="AB8" s="7" t="s">
        <v>542</v>
      </c>
      <c r="AC8" s="7" t="s">
        <v>543</v>
      </c>
      <c r="AD8" s="56">
        <v>5</v>
      </c>
      <c r="AE8" s="56" t="s">
        <v>162</v>
      </c>
      <c r="AF8" s="56">
        <v>1</v>
      </c>
      <c r="AG8" s="56">
        <v>1</v>
      </c>
      <c r="AH8" s="56">
        <v>1</v>
      </c>
      <c r="AI8" s="56">
        <v>2</v>
      </c>
      <c r="AJ8" s="56">
        <f>SUM(Tabla148[[#This Row],[TRIM I   ]:[TRIM IV     ]])</f>
        <v>5</v>
      </c>
      <c r="AK8" s="7"/>
      <c r="AL8" s="7"/>
      <c r="AM8" s="7"/>
      <c r="AN8" s="7"/>
      <c r="AO8" s="7"/>
      <c r="AP8" s="7"/>
      <c r="AQ8" s="7"/>
      <c r="AR8" s="7"/>
      <c r="AS8" s="7"/>
      <c r="AT8" s="7"/>
      <c r="AU8" s="7"/>
      <c r="AV8" s="7"/>
      <c r="AW8" s="7"/>
      <c r="AX8" s="7"/>
      <c r="AY8" s="56" t="s">
        <v>418</v>
      </c>
      <c r="AZ8" s="56" t="s">
        <v>419</v>
      </c>
      <c r="BA8" s="56" t="s">
        <v>420</v>
      </c>
    </row>
    <row r="9" spans="1:53" ht="130.5" x14ac:dyDescent="0.35">
      <c r="A9" s="55"/>
      <c r="B9" s="7"/>
      <c r="C9" s="7"/>
      <c r="D9" s="6"/>
      <c r="E9" s="7"/>
      <c r="F9" s="56"/>
      <c r="G9" s="56"/>
      <c r="H9" s="56"/>
      <c r="I9" s="56"/>
      <c r="J9" s="56"/>
      <c r="K9" s="56"/>
      <c r="L9" s="56"/>
      <c r="M9" s="56"/>
      <c r="N9" s="56"/>
      <c r="O9" s="56"/>
      <c r="P9" s="56"/>
      <c r="Q9" s="56"/>
      <c r="R9" s="56"/>
      <c r="S9" s="7" t="s">
        <v>507</v>
      </c>
      <c r="T9" s="7" t="s">
        <v>450</v>
      </c>
      <c r="U9" s="56" t="s">
        <v>140</v>
      </c>
      <c r="V9" s="56" t="s">
        <v>140</v>
      </c>
      <c r="W9" s="58">
        <v>0.1</v>
      </c>
      <c r="X9" s="80" t="s">
        <v>544</v>
      </c>
      <c r="Y9" s="7" t="s">
        <v>545</v>
      </c>
      <c r="Z9" s="100">
        <v>44958</v>
      </c>
      <c r="AA9" s="100">
        <v>45275</v>
      </c>
      <c r="AB9" s="80" t="s">
        <v>546</v>
      </c>
      <c r="AC9" s="81" t="s">
        <v>547</v>
      </c>
      <c r="AD9" s="101">
        <v>0.8</v>
      </c>
      <c r="AE9" s="102" t="s">
        <v>162</v>
      </c>
      <c r="AF9" s="102"/>
      <c r="AG9" s="102"/>
      <c r="AH9" s="101">
        <v>0.8</v>
      </c>
      <c r="AI9" s="101">
        <v>0.8</v>
      </c>
      <c r="AJ9" s="58">
        <v>0.8</v>
      </c>
      <c r="AK9" s="20"/>
      <c r="AL9" s="20"/>
      <c r="AM9" s="20"/>
      <c r="AN9" s="20"/>
      <c r="AO9" s="20"/>
      <c r="AP9" s="20"/>
      <c r="AQ9" s="20"/>
      <c r="AR9" s="20"/>
      <c r="AS9" s="20"/>
      <c r="AT9" s="20"/>
      <c r="AU9" s="20"/>
      <c r="AV9" s="20"/>
      <c r="AW9" s="20"/>
      <c r="AX9" s="20"/>
      <c r="AY9" s="56" t="s">
        <v>418</v>
      </c>
      <c r="AZ9" s="56" t="s">
        <v>419</v>
      </c>
      <c r="BA9" s="56" t="s">
        <v>420</v>
      </c>
    </row>
    <row r="10" spans="1:53" ht="58" x14ac:dyDescent="0.35">
      <c r="A10" s="55"/>
      <c r="B10" s="7"/>
      <c r="C10" s="7"/>
      <c r="D10" s="57"/>
      <c r="E10" s="7"/>
      <c r="F10" s="56"/>
      <c r="G10" s="56"/>
      <c r="H10" s="56"/>
      <c r="I10" s="56"/>
      <c r="J10" s="56"/>
      <c r="K10" s="56"/>
      <c r="L10" s="56"/>
      <c r="M10" s="56"/>
      <c r="N10" s="56"/>
      <c r="O10" s="56"/>
      <c r="P10" s="56"/>
      <c r="Q10" s="56"/>
      <c r="R10" s="56"/>
      <c r="S10" s="7" t="s">
        <v>507</v>
      </c>
      <c r="T10" s="7" t="s">
        <v>450</v>
      </c>
      <c r="U10" s="56" t="s">
        <v>140</v>
      </c>
      <c r="V10" s="56" t="s">
        <v>140</v>
      </c>
      <c r="W10" s="58">
        <v>0.3</v>
      </c>
      <c r="X10" s="7" t="s">
        <v>548</v>
      </c>
      <c r="Y10" s="80" t="s">
        <v>549</v>
      </c>
      <c r="Z10" s="59">
        <v>44928</v>
      </c>
      <c r="AA10" s="59">
        <v>45289</v>
      </c>
      <c r="AB10" s="7" t="s">
        <v>550</v>
      </c>
      <c r="AC10" s="56" t="s">
        <v>551</v>
      </c>
      <c r="AD10" s="62">
        <v>2</v>
      </c>
      <c r="AE10" s="102" t="s">
        <v>162</v>
      </c>
      <c r="AF10" s="62"/>
      <c r="AG10" s="62"/>
      <c r="AH10" s="62">
        <v>1</v>
      </c>
      <c r="AI10" s="62">
        <v>1</v>
      </c>
      <c r="AJ10" s="62">
        <f>SUM(Tabla148[[#This Row],[TRIM I   ]:[TRIM IV     ]])</f>
        <v>2</v>
      </c>
      <c r="AK10" s="5"/>
      <c r="AL10" s="5"/>
      <c r="AM10" s="5"/>
      <c r="AN10" s="5"/>
      <c r="AO10" s="5"/>
      <c r="AP10" s="5"/>
      <c r="AQ10" s="5"/>
      <c r="AR10" s="5"/>
      <c r="AS10" s="5"/>
      <c r="AT10" s="5"/>
      <c r="AU10" s="5"/>
      <c r="AV10" s="5"/>
      <c r="AW10" s="5"/>
      <c r="AX10" s="5"/>
      <c r="AY10" s="56" t="s">
        <v>418</v>
      </c>
      <c r="AZ10" s="56" t="s">
        <v>419</v>
      </c>
      <c r="BA10" s="56" t="s">
        <v>420</v>
      </c>
    </row>
    <row r="11" spans="1:53" x14ac:dyDescent="0.35">
      <c r="A11" s="92"/>
      <c r="B11" s="92"/>
      <c r="C11" s="93"/>
      <c r="D11" s="93"/>
      <c r="E11" s="93"/>
      <c r="F11" s="94"/>
      <c r="G11" s="94"/>
      <c r="H11" s="94"/>
      <c r="I11" s="94"/>
      <c r="J11" s="94"/>
      <c r="K11" s="94"/>
      <c r="L11" s="94"/>
      <c r="M11" s="94"/>
      <c r="N11" s="94"/>
      <c r="O11" s="94"/>
      <c r="P11" s="94"/>
      <c r="Q11" s="94"/>
      <c r="R11" s="94"/>
      <c r="S11" s="93"/>
      <c r="T11" s="93"/>
      <c r="U11" s="94"/>
      <c r="V11" s="94"/>
      <c r="W11" s="97">
        <f>SUM(Tabla148[Peso porcentual de la actividad (frente a la totalidad del plan)])</f>
        <v>1</v>
      </c>
      <c r="X11" s="93"/>
      <c r="Y11" s="92"/>
      <c r="Z11" s="95"/>
      <c r="AA11" s="95"/>
      <c r="AB11" s="92"/>
      <c r="AC11" s="95"/>
      <c r="AD11" s="95"/>
      <c r="AE11" s="95"/>
      <c r="AF11" s="95"/>
      <c r="AG11" s="95"/>
      <c r="AH11" s="95"/>
      <c r="AI11" s="95"/>
      <c r="AJ11" s="95"/>
      <c r="AK11" s="96"/>
      <c r="AL11" s="96"/>
      <c r="AM11" s="96"/>
      <c r="AN11" s="96"/>
      <c r="AO11" s="96"/>
      <c r="AP11" s="96"/>
      <c r="AQ11" s="96"/>
      <c r="AR11" s="96"/>
      <c r="AS11" s="96"/>
      <c r="AT11" s="96"/>
      <c r="AU11" s="96"/>
      <c r="AV11" s="96"/>
      <c r="AW11" s="96"/>
      <c r="AX11" s="96"/>
      <c r="AY11" s="95"/>
      <c r="AZ11" s="95"/>
      <c r="BA11" s="95"/>
    </row>
    <row r="13" spans="1:53" x14ac:dyDescent="0.35">
      <c r="A13" s="45" t="s">
        <v>5</v>
      </c>
      <c r="B13" s="187" t="s">
        <v>607</v>
      </c>
      <c r="C13" s="188"/>
    </row>
    <row r="14" spans="1:53" ht="76" customHeight="1" x14ac:dyDescent="0.35">
      <c r="A14" s="7" t="s">
        <v>7</v>
      </c>
      <c r="B14" s="189"/>
      <c r="C14" s="190"/>
    </row>
    <row r="15" spans="1:53" x14ac:dyDescent="0.35">
      <c r="A15" s="48"/>
      <c r="B15" s="48"/>
    </row>
    <row r="17" spans="1:2" x14ac:dyDescent="0.35">
      <c r="A17" s="49"/>
      <c r="B17" s="49"/>
    </row>
    <row r="18" spans="1:2" x14ac:dyDescent="0.35">
      <c r="A18" s="49" t="str" cm="1">
        <f t="array" ref="A18:A19">'[2]Instructivo Diligenciamiento'!A124:A125</f>
        <v>Ver 06 15/11/2022</v>
      </c>
      <c r="B18" s="49"/>
    </row>
    <row r="19" spans="1:2" x14ac:dyDescent="0.35">
      <c r="A19" s="49" t="str">
        <v>S.I. U-I2-D2</v>
      </c>
    </row>
  </sheetData>
  <mergeCells count="18">
    <mergeCell ref="AQ4:AS4"/>
    <mergeCell ref="AT4:AV4"/>
    <mergeCell ref="B1:BA1"/>
    <mergeCell ref="B13:C13"/>
    <mergeCell ref="B14:C14"/>
    <mergeCell ref="A3:G4"/>
    <mergeCell ref="H3:L4"/>
    <mergeCell ref="M3:P4"/>
    <mergeCell ref="Q3:R4"/>
    <mergeCell ref="S3:V4"/>
    <mergeCell ref="W3:AA4"/>
    <mergeCell ref="AB3:AE4"/>
    <mergeCell ref="AF3:AJ4"/>
    <mergeCell ref="AK3:AV3"/>
    <mergeCell ref="AW3:AX4"/>
    <mergeCell ref="AY3:BA4"/>
    <mergeCell ref="AK4:AM4"/>
    <mergeCell ref="AN4:AP4"/>
  </mergeCells>
  <dataValidations count="1">
    <dataValidation type="textLength" showInputMessage="1" showErrorMessage="1" promptTitle="CARACTERES PERMITIDOS EN EL ASE" prompt="La extensión del texto no debe superar 90 caracteres." sqref="X6:X8" xr:uid="{8497A626-D11F-4991-ABEC-3801FCFB3393}">
      <formula1>0</formula1>
      <formula2>90</formula2>
    </dataValidation>
  </dataValidations>
  <pageMargins left="0.7" right="0.7" top="0.75" bottom="0.75" header="0.3" footer="0.3"/>
  <pageSetup orientation="portrait" r:id="rId1"/>
  <ignoredErrors>
    <ignoredError sqref="AJ9" calculatedColum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2780F-36F8-49EA-A9A0-E784DEECB25E}">
  <dimension ref="A1:BA18"/>
  <sheetViews>
    <sheetView showGridLines="0" topLeftCell="T1" zoomScaleNormal="100" workbookViewId="0">
      <selection activeCell="A12" sqref="A12:C13"/>
    </sheetView>
  </sheetViews>
  <sheetFormatPr baseColWidth="10" defaultColWidth="11.453125" defaultRowHeight="14.5" x14ac:dyDescent="0.35"/>
  <cols>
    <col min="1" max="2" width="40.1796875" style="35" customWidth="1"/>
    <col min="3" max="4" width="44.54296875" style="48" customWidth="1"/>
    <col min="5" max="7" width="44.54296875" style="50" customWidth="1"/>
    <col min="8" max="16" width="11.7265625" style="50" customWidth="1"/>
    <col min="17" max="18" width="22.1796875" style="50" customWidth="1"/>
    <col min="19" max="20" width="40.54296875" style="48" customWidth="1"/>
    <col min="21" max="22" width="40.54296875" style="50" customWidth="1"/>
    <col min="23" max="23" width="35.7265625" style="50" customWidth="1"/>
    <col min="24" max="24" width="44.54296875" style="48" customWidth="1"/>
    <col min="25" max="25" width="44.54296875" style="35" customWidth="1"/>
    <col min="26" max="26" width="23" style="34" customWidth="1"/>
    <col min="27" max="27" width="23.1796875" style="34" customWidth="1"/>
    <col min="28" max="28" width="27.54296875" style="35" customWidth="1"/>
    <col min="29" max="31" width="27.54296875" style="34" customWidth="1"/>
    <col min="32" max="36" width="11.7265625" style="34" customWidth="1"/>
    <col min="37" max="48" width="11.7265625" customWidth="1"/>
    <col min="49" max="50" width="16.7265625" customWidth="1"/>
    <col min="51" max="51" width="26" style="34" customWidth="1"/>
    <col min="52" max="53" width="25.81640625" style="34" customWidth="1"/>
  </cols>
  <sheetData>
    <row r="1" spans="1:53" ht="104.25" customHeight="1" x14ac:dyDescent="0.35">
      <c r="A1" s="47"/>
      <c r="B1" s="163" t="s">
        <v>601</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row>
    <row r="2" spans="1:53" ht="26.15" customHeight="1" x14ac:dyDescent="0.35">
      <c r="C2" s="35"/>
      <c r="D2" s="35"/>
      <c r="E2" s="34"/>
      <c r="F2" s="34"/>
      <c r="G2" s="34"/>
      <c r="H2" s="34"/>
      <c r="I2" s="34"/>
      <c r="J2" s="34"/>
      <c r="K2" s="34"/>
      <c r="L2" s="34"/>
      <c r="M2" s="34"/>
      <c r="N2" s="34"/>
      <c r="O2" s="34"/>
      <c r="P2" s="34"/>
      <c r="Q2" s="34"/>
      <c r="R2" s="34"/>
      <c r="S2" s="35"/>
      <c r="T2" s="35"/>
      <c r="U2" s="34"/>
      <c r="V2" s="34"/>
      <c r="W2" s="34"/>
      <c r="X2" s="51"/>
      <c r="Y2" s="51"/>
      <c r="Z2" s="16"/>
      <c r="AA2" s="16"/>
      <c r="AB2" s="51"/>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ht="30.65" customHeight="1" x14ac:dyDescent="0.35">
      <c r="A3" s="191" t="s">
        <v>107</v>
      </c>
      <c r="B3" s="191"/>
      <c r="C3" s="191"/>
      <c r="D3" s="191"/>
      <c r="E3" s="191"/>
      <c r="F3" s="191"/>
      <c r="G3" s="191"/>
      <c r="H3" s="164" t="s">
        <v>112</v>
      </c>
      <c r="I3" s="165"/>
      <c r="J3" s="165"/>
      <c r="K3" s="165"/>
      <c r="L3" s="166"/>
      <c r="M3" s="170" t="s">
        <v>37</v>
      </c>
      <c r="N3" s="170"/>
      <c r="O3" s="170"/>
      <c r="P3" s="170"/>
      <c r="Q3" s="170" t="s">
        <v>51</v>
      </c>
      <c r="R3" s="170"/>
      <c r="S3" s="164" t="s">
        <v>20</v>
      </c>
      <c r="T3" s="165"/>
      <c r="U3" s="165"/>
      <c r="V3" s="166"/>
      <c r="W3" s="164" t="s">
        <v>30</v>
      </c>
      <c r="X3" s="165"/>
      <c r="Y3" s="165"/>
      <c r="Z3" s="165"/>
      <c r="AA3" s="166"/>
      <c r="AB3" s="164" t="s">
        <v>108</v>
      </c>
      <c r="AC3" s="165"/>
      <c r="AD3" s="165"/>
      <c r="AE3" s="166"/>
      <c r="AF3" s="164" t="s">
        <v>31</v>
      </c>
      <c r="AG3" s="165"/>
      <c r="AH3" s="165"/>
      <c r="AI3" s="165"/>
      <c r="AJ3" s="166"/>
      <c r="AK3" s="171" t="s">
        <v>37</v>
      </c>
      <c r="AL3" s="172"/>
      <c r="AM3" s="172"/>
      <c r="AN3" s="172"/>
      <c r="AO3" s="172"/>
      <c r="AP3" s="172"/>
      <c r="AQ3" s="172"/>
      <c r="AR3" s="172"/>
      <c r="AS3" s="172"/>
      <c r="AT3" s="172"/>
      <c r="AU3" s="172"/>
      <c r="AV3" s="172"/>
      <c r="AW3" s="170" t="s">
        <v>51</v>
      </c>
      <c r="AX3" s="170"/>
      <c r="AY3" s="179" t="s">
        <v>59</v>
      </c>
      <c r="AZ3" s="180"/>
      <c r="BA3" s="180"/>
    </row>
    <row r="4" spans="1:53" ht="30.65" customHeight="1" x14ac:dyDescent="0.35">
      <c r="A4" s="191"/>
      <c r="B4" s="191"/>
      <c r="C4" s="191"/>
      <c r="D4" s="191"/>
      <c r="E4" s="191"/>
      <c r="F4" s="191"/>
      <c r="G4" s="191"/>
      <c r="H4" s="167"/>
      <c r="I4" s="168"/>
      <c r="J4" s="168"/>
      <c r="K4" s="168"/>
      <c r="L4" s="169"/>
      <c r="M4" s="170"/>
      <c r="N4" s="170"/>
      <c r="O4" s="170"/>
      <c r="P4" s="170"/>
      <c r="Q4" s="170"/>
      <c r="R4" s="170"/>
      <c r="S4" s="167"/>
      <c r="T4" s="168"/>
      <c r="U4" s="168"/>
      <c r="V4" s="169"/>
      <c r="W4" s="167"/>
      <c r="X4" s="168"/>
      <c r="Y4" s="168"/>
      <c r="Z4" s="168"/>
      <c r="AA4" s="169"/>
      <c r="AB4" s="167"/>
      <c r="AC4" s="168"/>
      <c r="AD4" s="168"/>
      <c r="AE4" s="169"/>
      <c r="AF4" s="167"/>
      <c r="AG4" s="168"/>
      <c r="AH4" s="168"/>
      <c r="AI4" s="168"/>
      <c r="AJ4" s="169"/>
      <c r="AK4" s="183" t="s">
        <v>32</v>
      </c>
      <c r="AL4" s="184"/>
      <c r="AM4" s="184"/>
      <c r="AN4" s="183" t="s">
        <v>33</v>
      </c>
      <c r="AO4" s="184"/>
      <c r="AP4" s="185"/>
      <c r="AQ4" s="183" t="s">
        <v>34</v>
      </c>
      <c r="AR4" s="184"/>
      <c r="AS4" s="185"/>
      <c r="AT4" s="183" t="s">
        <v>35</v>
      </c>
      <c r="AU4" s="184"/>
      <c r="AV4" s="184"/>
      <c r="AW4" s="170"/>
      <c r="AX4" s="170"/>
      <c r="AY4" s="181"/>
      <c r="AZ4" s="182"/>
      <c r="BA4" s="182"/>
    </row>
    <row r="5" spans="1:53" ht="105.65" customHeight="1" x14ac:dyDescent="0.35">
      <c r="A5" s="43" t="s">
        <v>13</v>
      </c>
      <c r="B5" s="43" t="s">
        <v>14</v>
      </c>
      <c r="C5" s="43" t="s">
        <v>15</v>
      </c>
      <c r="D5" s="44" t="s">
        <v>109</v>
      </c>
      <c r="E5" s="13" t="s">
        <v>24</v>
      </c>
      <c r="F5" s="13" t="s">
        <v>139</v>
      </c>
      <c r="G5" s="13" t="s">
        <v>26</v>
      </c>
      <c r="H5" s="11" t="s">
        <v>32</v>
      </c>
      <c r="I5" s="11" t="s">
        <v>33</v>
      </c>
      <c r="J5" s="11" t="s">
        <v>34</v>
      </c>
      <c r="K5" s="11" t="s">
        <v>35</v>
      </c>
      <c r="L5" s="23" t="s">
        <v>36</v>
      </c>
      <c r="M5" s="27" t="s">
        <v>114</v>
      </c>
      <c r="N5" s="27" t="s">
        <v>115</v>
      </c>
      <c r="O5" s="27" t="s">
        <v>55</v>
      </c>
      <c r="P5" s="27" t="s">
        <v>116</v>
      </c>
      <c r="Q5" s="12" t="s">
        <v>58</v>
      </c>
      <c r="R5" s="12" t="s">
        <v>111</v>
      </c>
      <c r="S5" s="43" t="s">
        <v>0</v>
      </c>
      <c r="T5" s="43" t="s">
        <v>3</v>
      </c>
      <c r="U5" s="11" t="s">
        <v>21</v>
      </c>
      <c r="V5" s="11" t="s">
        <v>22</v>
      </c>
      <c r="W5" s="11" t="s">
        <v>62</v>
      </c>
      <c r="X5" s="43" t="s">
        <v>27</v>
      </c>
      <c r="Y5" s="43" t="s">
        <v>12</v>
      </c>
      <c r="Z5" s="13" t="s">
        <v>28</v>
      </c>
      <c r="AA5" s="13" t="s">
        <v>29</v>
      </c>
      <c r="AB5" s="44" t="s">
        <v>23</v>
      </c>
      <c r="AC5" s="13" t="s">
        <v>126</v>
      </c>
      <c r="AD5" s="13" t="s">
        <v>25</v>
      </c>
      <c r="AE5" s="13" t="s">
        <v>127</v>
      </c>
      <c r="AF5" s="25" t="s">
        <v>53</v>
      </c>
      <c r="AG5" s="25" t="s">
        <v>132</v>
      </c>
      <c r="AH5" s="25" t="s">
        <v>133</v>
      </c>
      <c r="AI5" s="25" t="s">
        <v>56</v>
      </c>
      <c r="AJ5" s="26" t="s">
        <v>134</v>
      </c>
      <c r="AK5" s="22" t="s">
        <v>38</v>
      </c>
      <c r="AL5" s="22" t="s">
        <v>39</v>
      </c>
      <c r="AM5" s="22" t="s">
        <v>40</v>
      </c>
      <c r="AN5" s="22" t="s">
        <v>41</v>
      </c>
      <c r="AO5" s="22" t="s">
        <v>42</v>
      </c>
      <c r="AP5" s="22" t="s">
        <v>43</v>
      </c>
      <c r="AQ5" s="22" t="s">
        <v>44</v>
      </c>
      <c r="AR5" s="22" t="s">
        <v>45</v>
      </c>
      <c r="AS5" s="22" t="s">
        <v>46</v>
      </c>
      <c r="AT5" s="22" t="s">
        <v>47</v>
      </c>
      <c r="AU5" s="22" t="s">
        <v>48</v>
      </c>
      <c r="AV5" s="22" t="s">
        <v>49</v>
      </c>
      <c r="AW5" s="12" t="s">
        <v>50</v>
      </c>
      <c r="AX5" s="12" t="s">
        <v>57</v>
      </c>
      <c r="AY5" s="11" t="s">
        <v>2</v>
      </c>
      <c r="AZ5" s="11" t="s">
        <v>4</v>
      </c>
      <c r="BA5" s="11" t="s">
        <v>125</v>
      </c>
    </row>
    <row r="6" spans="1:53" ht="43.5" x14ac:dyDescent="0.35">
      <c r="A6" s="55" t="s">
        <v>410</v>
      </c>
      <c r="B6" s="21" t="s">
        <v>411</v>
      </c>
      <c r="C6" s="7" t="s">
        <v>412</v>
      </c>
      <c r="D6" s="7" t="s">
        <v>413</v>
      </c>
      <c r="E6" s="56" t="s">
        <v>414</v>
      </c>
      <c r="F6" s="56">
        <v>3</v>
      </c>
      <c r="G6" s="56" t="s">
        <v>478</v>
      </c>
      <c r="H6" s="56"/>
      <c r="I6" s="56"/>
      <c r="J6" s="56"/>
      <c r="K6" s="56">
        <v>3</v>
      </c>
      <c r="L6" s="56">
        <f>SUM(Tabla147[[#This Row],[TRIM I]:[TRIM IV]])</f>
        <v>3</v>
      </c>
      <c r="M6" s="56"/>
      <c r="N6" s="56"/>
      <c r="O6" s="56"/>
      <c r="P6" s="56"/>
      <c r="Q6" s="56"/>
      <c r="R6" s="56"/>
      <c r="S6" s="7" t="s">
        <v>247</v>
      </c>
      <c r="T6" s="7" t="s">
        <v>247</v>
      </c>
      <c r="U6" s="56" t="s">
        <v>140</v>
      </c>
      <c r="V6" s="56" t="s">
        <v>140</v>
      </c>
      <c r="W6" s="58">
        <v>0.2</v>
      </c>
      <c r="X6" s="7" t="s">
        <v>415</v>
      </c>
      <c r="Y6" s="7" t="s">
        <v>508</v>
      </c>
      <c r="Z6" s="90">
        <v>44958</v>
      </c>
      <c r="AA6" s="59">
        <v>45289</v>
      </c>
      <c r="AB6" s="7" t="s">
        <v>416</v>
      </c>
      <c r="AC6" s="56" t="s">
        <v>417</v>
      </c>
      <c r="AD6" s="56">
        <v>2</v>
      </c>
      <c r="AE6" s="56" t="s">
        <v>479</v>
      </c>
      <c r="AF6" s="56"/>
      <c r="AG6" s="56">
        <v>1</v>
      </c>
      <c r="AH6" s="56"/>
      <c r="AI6" s="56">
        <v>1</v>
      </c>
      <c r="AJ6" s="56">
        <v>2</v>
      </c>
      <c r="AK6" s="21"/>
      <c r="AL6" s="21"/>
      <c r="AM6" s="21"/>
      <c r="AN6" s="21"/>
      <c r="AO6" s="21"/>
      <c r="AP6" s="21"/>
      <c r="AQ6" s="21"/>
      <c r="AR6" s="21"/>
      <c r="AS6" s="21"/>
      <c r="AT6" s="21"/>
      <c r="AU6" s="21"/>
      <c r="AV6" s="21"/>
      <c r="AW6" s="21"/>
      <c r="AX6" s="21"/>
      <c r="AY6" s="56" t="s">
        <v>418</v>
      </c>
      <c r="AZ6" s="56" t="s">
        <v>419</v>
      </c>
      <c r="BA6" s="56" t="s">
        <v>420</v>
      </c>
    </row>
    <row r="7" spans="1:53" ht="43.5" x14ac:dyDescent="0.35">
      <c r="A7" s="45"/>
      <c r="B7" s="45"/>
      <c r="C7" s="7"/>
      <c r="D7" s="7"/>
      <c r="E7" s="56"/>
      <c r="F7" s="56"/>
      <c r="G7" s="56"/>
      <c r="H7" s="56"/>
      <c r="I7" s="56"/>
      <c r="J7" s="56"/>
      <c r="K7" s="56"/>
      <c r="L7" s="56"/>
      <c r="M7" s="56"/>
      <c r="N7" s="56"/>
      <c r="O7" s="56"/>
      <c r="P7" s="56"/>
      <c r="Q7" s="56"/>
      <c r="R7" s="56"/>
      <c r="S7" s="7" t="s">
        <v>247</v>
      </c>
      <c r="T7" s="7" t="s">
        <v>247</v>
      </c>
      <c r="U7" s="56" t="s">
        <v>140</v>
      </c>
      <c r="V7" s="56" t="s">
        <v>140</v>
      </c>
      <c r="W7" s="58">
        <v>0.2</v>
      </c>
      <c r="X7" s="45" t="s">
        <v>509</v>
      </c>
      <c r="Y7" s="7" t="s">
        <v>421</v>
      </c>
      <c r="Z7" s="90">
        <v>44928</v>
      </c>
      <c r="AA7" s="60">
        <v>45289</v>
      </c>
      <c r="AB7" s="7" t="s">
        <v>422</v>
      </c>
      <c r="AC7" s="56" t="s">
        <v>417</v>
      </c>
      <c r="AD7" s="62">
        <v>1</v>
      </c>
      <c r="AE7" s="56" t="s">
        <v>479</v>
      </c>
      <c r="AF7" s="62"/>
      <c r="AG7" s="62"/>
      <c r="AH7" s="62"/>
      <c r="AI7" s="62">
        <v>1</v>
      </c>
      <c r="AJ7" s="62">
        <v>1</v>
      </c>
      <c r="AK7" s="6"/>
      <c r="AL7" s="6"/>
      <c r="AM7" s="6"/>
      <c r="AN7" s="6"/>
      <c r="AO7" s="6"/>
      <c r="AP7" s="6"/>
      <c r="AQ7" s="6"/>
      <c r="AR7" s="6"/>
      <c r="AS7" s="6"/>
      <c r="AT7" s="6"/>
      <c r="AU7" s="6"/>
      <c r="AV7" s="6"/>
      <c r="AW7" s="6"/>
      <c r="AX7" s="6"/>
      <c r="AY7" s="56" t="s">
        <v>418</v>
      </c>
      <c r="AZ7" s="56" t="s">
        <v>419</v>
      </c>
      <c r="BA7" s="56" t="s">
        <v>420</v>
      </c>
    </row>
    <row r="8" spans="1:53" ht="43.5" x14ac:dyDescent="0.35">
      <c r="A8" s="45"/>
      <c r="B8" s="45"/>
      <c r="C8" s="7"/>
      <c r="D8" s="7"/>
      <c r="E8" s="56"/>
      <c r="F8" s="56"/>
      <c r="G8" s="56"/>
      <c r="H8" s="56"/>
      <c r="I8" s="56"/>
      <c r="J8" s="56"/>
      <c r="K8" s="56"/>
      <c r="L8" s="56"/>
      <c r="M8" s="56"/>
      <c r="N8" s="56"/>
      <c r="O8" s="56"/>
      <c r="P8" s="56"/>
      <c r="Q8" s="56"/>
      <c r="R8" s="56"/>
      <c r="S8" s="7" t="s">
        <v>247</v>
      </c>
      <c r="T8" s="7" t="s">
        <v>247</v>
      </c>
      <c r="U8" s="56" t="s">
        <v>140</v>
      </c>
      <c r="V8" s="56" t="s">
        <v>140</v>
      </c>
      <c r="W8" s="58">
        <v>0.2</v>
      </c>
      <c r="X8" s="45" t="s">
        <v>423</v>
      </c>
      <c r="Y8" s="7" t="s">
        <v>510</v>
      </c>
      <c r="Z8" s="90">
        <v>44928</v>
      </c>
      <c r="AA8" s="60">
        <v>45289</v>
      </c>
      <c r="AB8" s="7" t="s">
        <v>425</v>
      </c>
      <c r="AC8" s="56" t="s">
        <v>417</v>
      </c>
      <c r="AD8" s="62">
        <v>2</v>
      </c>
      <c r="AE8" s="56" t="s">
        <v>479</v>
      </c>
      <c r="AF8" s="62">
        <v>1</v>
      </c>
      <c r="AG8" s="62"/>
      <c r="AH8" s="62"/>
      <c r="AI8" s="62">
        <v>1</v>
      </c>
      <c r="AJ8" s="62">
        <v>2</v>
      </c>
      <c r="AK8" s="6"/>
      <c r="AL8" s="6"/>
      <c r="AM8" s="6"/>
      <c r="AN8" s="6"/>
      <c r="AO8" s="6"/>
      <c r="AP8" s="6"/>
      <c r="AQ8" s="6"/>
      <c r="AR8" s="6"/>
      <c r="AS8" s="6"/>
      <c r="AT8" s="6"/>
      <c r="AU8" s="6"/>
      <c r="AV8" s="6"/>
      <c r="AW8" s="6"/>
      <c r="AX8" s="6"/>
      <c r="AY8" s="56" t="s">
        <v>418</v>
      </c>
      <c r="AZ8" s="56" t="s">
        <v>419</v>
      </c>
      <c r="BA8" s="56" t="s">
        <v>420</v>
      </c>
    </row>
    <row r="9" spans="1:53" ht="43.5" x14ac:dyDescent="0.35">
      <c r="A9" s="45"/>
      <c r="B9" s="45"/>
      <c r="C9" s="7"/>
      <c r="D9" s="7"/>
      <c r="E9" s="56"/>
      <c r="F9" s="56"/>
      <c r="G9" s="56"/>
      <c r="H9" s="56"/>
      <c r="I9" s="56"/>
      <c r="J9" s="56"/>
      <c r="K9" s="56"/>
      <c r="L9" s="56"/>
      <c r="M9" s="56"/>
      <c r="N9" s="56"/>
      <c r="O9" s="56"/>
      <c r="P9" s="56"/>
      <c r="Q9" s="56"/>
      <c r="R9" s="56"/>
      <c r="S9" s="56" t="s">
        <v>140</v>
      </c>
      <c r="T9" s="56" t="s">
        <v>140</v>
      </c>
      <c r="U9" s="56" t="s">
        <v>140</v>
      </c>
      <c r="V9" s="56" t="s">
        <v>140</v>
      </c>
      <c r="W9" s="58">
        <v>0.4</v>
      </c>
      <c r="X9" s="45" t="s">
        <v>426</v>
      </c>
      <c r="Y9" s="7" t="s">
        <v>427</v>
      </c>
      <c r="Z9" s="90">
        <v>44928</v>
      </c>
      <c r="AA9" s="60">
        <v>45289</v>
      </c>
      <c r="AB9" s="7" t="s">
        <v>428</v>
      </c>
      <c r="AC9" s="62" t="s">
        <v>429</v>
      </c>
      <c r="AD9" s="62">
        <v>1</v>
      </c>
      <c r="AE9" s="56" t="s">
        <v>480</v>
      </c>
      <c r="AF9" s="62"/>
      <c r="AG9" s="62"/>
      <c r="AH9" s="62"/>
      <c r="AI9" s="62">
        <v>1</v>
      </c>
      <c r="AJ9" s="62">
        <v>1</v>
      </c>
      <c r="AK9" s="6"/>
      <c r="AL9" s="6"/>
      <c r="AM9" s="6"/>
      <c r="AN9" s="6"/>
      <c r="AO9" s="6"/>
      <c r="AP9" s="6"/>
      <c r="AQ9" s="6"/>
      <c r="AR9" s="6"/>
      <c r="AS9" s="6"/>
      <c r="AT9" s="6"/>
      <c r="AU9" s="6"/>
      <c r="AV9" s="6"/>
      <c r="AW9" s="6"/>
      <c r="AX9" s="6"/>
      <c r="AY9" s="56" t="s">
        <v>418</v>
      </c>
      <c r="AZ9" s="56" t="s">
        <v>419</v>
      </c>
      <c r="BA9" s="56" t="s">
        <v>420</v>
      </c>
    </row>
    <row r="10" spans="1:53" x14ac:dyDescent="0.35">
      <c r="A10" s="92"/>
      <c r="B10" s="92"/>
      <c r="C10" s="93"/>
      <c r="D10" s="93"/>
      <c r="E10" s="94"/>
      <c r="F10" s="94"/>
      <c r="G10" s="94"/>
      <c r="H10" s="94"/>
      <c r="I10" s="94"/>
      <c r="J10" s="94"/>
      <c r="K10" s="94"/>
      <c r="L10" s="94"/>
      <c r="M10" s="94"/>
      <c r="N10" s="94"/>
      <c r="O10" s="94"/>
      <c r="P10" s="94"/>
      <c r="Q10" s="94"/>
      <c r="R10" s="94"/>
      <c r="S10" s="93"/>
      <c r="T10" s="93"/>
      <c r="U10" s="94"/>
      <c r="V10" s="94"/>
      <c r="W10" s="97">
        <f>SUM(Tabla147[Peso porcentual de la actividad (frente a la totalidad del plan)])</f>
        <v>1</v>
      </c>
      <c r="X10" s="93"/>
      <c r="Y10" s="92"/>
      <c r="Z10" s="95"/>
      <c r="AA10" s="95"/>
      <c r="AB10" s="92"/>
      <c r="AC10" s="95"/>
      <c r="AD10" s="95"/>
      <c r="AE10" s="95"/>
      <c r="AF10" s="95"/>
      <c r="AG10" s="95"/>
      <c r="AH10" s="95"/>
      <c r="AI10" s="95"/>
      <c r="AJ10" s="95"/>
      <c r="AK10" s="96"/>
      <c r="AL10" s="96"/>
      <c r="AM10" s="96"/>
      <c r="AN10" s="96"/>
      <c r="AO10" s="96"/>
      <c r="AP10" s="96"/>
      <c r="AQ10" s="96"/>
      <c r="AR10" s="96"/>
      <c r="AS10" s="96"/>
      <c r="AT10" s="96"/>
      <c r="AU10" s="96"/>
      <c r="AV10" s="96"/>
      <c r="AW10" s="96"/>
      <c r="AX10" s="96"/>
      <c r="AY10" s="95"/>
      <c r="AZ10" s="95"/>
      <c r="BA10" s="95"/>
    </row>
    <row r="12" spans="1:53" x14ac:dyDescent="0.35">
      <c r="A12" s="45" t="s">
        <v>5</v>
      </c>
      <c r="B12" s="187" t="s">
        <v>607</v>
      </c>
      <c r="C12" s="188"/>
    </row>
    <row r="13" spans="1:53" ht="76" customHeight="1" x14ac:dyDescent="0.35">
      <c r="A13" s="7" t="s">
        <v>7</v>
      </c>
      <c r="B13" s="189"/>
      <c r="C13" s="190"/>
    </row>
    <row r="14" spans="1:53" x14ac:dyDescent="0.35">
      <c r="A14" s="48"/>
      <c r="B14" s="48"/>
    </row>
    <row r="16" spans="1:53" x14ac:dyDescent="0.35">
      <c r="A16" s="49"/>
      <c r="B16" s="49"/>
    </row>
    <row r="17" spans="1:2" x14ac:dyDescent="0.35">
      <c r="A17" s="49" t="str" cm="1">
        <f t="array" ref="A17:A18">'[3]Instructivo Diligenciamiento'!A124:A125</f>
        <v>Ver 06 15/11/2022</v>
      </c>
      <c r="B17" s="49"/>
    </row>
    <row r="18" spans="1:2" x14ac:dyDescent="0.35">
      <c r="A18" s="49" t="str">
        <v>S.I. U-I2-D2</v>
      </c>
    </row>
  </sheetData>
  <mergeCells count="18">
    <mergeCell ref="AQ4:AS4"/>
    <mergeCell ref="AT4:AV4"/>
    <mergeCell ref="B1:BA1"/>
    <mergeCell ref="B12:C12"/>
    <mergeCell ref="B13:C13"/>
    <mergeCell ref="A3:G4"/>
    <mergeCell ref="H3:L4"/>
    <mergeCell ref="M3:P4"/>
    <mergeCell ref="Q3:R4"/>
    <mergeCell ref="S3:V4"/>
    <mergeCell ref="W3:AA4"/>
    <mergeCell ref="AB3:AE4"/>
    <mergeCell ref="AF3:AJ4"/>
    <mergeCell ref="AK3:AV3"/>
    <mergeCell ref="AW3:AX4"/>
    <mergeCell ref="AY3:BA4"/>
    <mergeCell ref="AK4:AM4"/>
    <mergeCell ref="AN4:AP4"/>
  </mergeCells>
  <dataValidations count="1">
    <dataValidation type="textLength" showInputMessage="1" showErrorMessage="1" promptTitle="CARACTERES PERMITIDOS EN EL ASE" prompt="La extensión del texto no debe superar 90 caracteres." sqref="X6:X9" xr:uid="{F7823169-AD28-4231-A32B-9D21B476D27B}">
      <formula1>0</formula1>
      <formula2>90</formula2>
    </dataValidation>
  </dataValidations>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3E03-4883-413B-8082-D8D971F8AEC6}">
  <dimension ref="A1:BA15"/>
  <sheetViews>
    <sheetView showGridLines="0" topLeftCell="T1" zoomScaleNormal="100" workbookViewId="0">
      <selection activeCell="B13" sqref="B13"/>
    </sheetView>
  </sheetViews>
  <sheetFormatPr baseColWidth="10" defaultColWidth="11.453125" defaultRowHeight="14.5" x14ac:dyDescent="0.35"/>
  <cols>
    <col min="1" max="2" width="40.1796875" style="35" customWidth="1"/>
    <col min="3" max="4" width="44.54296875" style="48" customWidth="1"/>
    <col min="5" max="7" width="44.54296875" style="50" customWidth="1"/>
    <col min="8" max="12" width="11.7265625" style="50" customWidth="1"/>
    <col min="13" max="16" width="11.7265625" style="1" customWidth="1"/>
    <col min="17" max="18" width="22.1796875" style="1" customWidth="1"/>
    <col min="19" max="20" width="40.54296875" style="48" customWidth="1"/>
    <col min="21" max="22" width="40.54296875" style="50" customWidth="1"/>
    <col min="23" max="23" width="35.7265625" style="50" customWidth="1"/>
    <col min="24" max="24" width="44.54296875" style="48" customWidth="1"/>
    <col min="25" max="25" width="44.54296875" style="35" customWidth="1"/>
    <col min="26" max="26" width="23" style="34" customWidth="1"/>
    <col min="27" max="27" width="23.1796875" style="34" customWidth="1"/>
    <col min="28" max="28" width="27.54296875" style="35" customWidth="1"/>
    <col min="29" max="31" width="27.54296875" style="34" customWidth="1"/>
    <col min="32" max="36" width="11.7265625" style="34" customWidth="1"/>
    <col min="37" max="48" width="11.7265625" customWidth="1"/>
    <col min="49" max="50" width="16.7265625" customWidth="1"/>
    <col min="51" max="51" width="26" style="34" customWidth="1"/>
    <col min="52" max="53" width="25.81640625" style="34" customWidth="1"/>
  </cols>
  <sheetData>
    <row r="1" spans="1:53" ht="104.25" customHeight="1" x14ac:dyDescent="0.35">
      <c r="A1" s="47"/>
      <c r="B1" s="163" t="s">
        <v>602</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row>
    <row r="2" spans="1:53" ht="26.15" customHeight="1" x14ac:dyDescent="0.35">
      <c r="C2" s="35"/>
      <c r="D2" s="35"/>
      <c r="E2" s="34"/>
      <c r="F2" s="34"/>
      <c r="G2" s="34"/>
      <c r="H2" s="34"/>
      <c r="I2" s="34"/>
      <c r="J2" s="34"/>
      <c r="K2" s="34"/>
      <c r="L2" s="34"/>
      <c r="M2"/>
      <c r="N2"/>
      <c r="O2"/>
      <c r="P2"/>
      <c r="Q2"/>
      <c r="R2"/>
      <c r="S2" s="35"/>
      <c r="T2" s="35"/>
      <c r="U2" s="34"/>
      <c r="V2" s="34"/>
      <c r="W2" s="34"/>
      <c r="X2" s="51"/>
      <c r="Y2" s="51"/>
      <c r="Z2" s="16"/>
      <c r="AA2" s="16"/>
      <c r="AB2" s="51"/>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ht="30.65" customHeight="1" x14ac:dyDescent="0.35">
      <c r="A3" s="191" t="s">
        <v>107</v>
      </c>
      <c r="B3" s="191"/>
      <c r="C3" s="191"/>
      <c r="D3" s="191"/>
      <c r="E3" s="191"/>
      <c r="F3" s="191"/>
      <c r="G3" s="191"/>
      <c r="H3" s="164" t="s">
        <v>112</v>
      </c>
      <c r="I3" s="165"/>
      <c r="J3" s="165"/>
      <c r="K3" s="165"/>
      <c r="L3" s="166"/>
      <c r="M3" s="170" t="s">
        <v>37</v>
      </c>
      <c r="N3" s="170"/>
      <c r="O3" s="170"/>
      <c r="P3" s="170"/>
      <c r="Q3" s="170" t="s">
        <v>51</v>
      </c>
      <c r="R3" s="170"/>
      <c r="S3" s="164" t="s">
        <v>20</v>
      </c>
      <c r="T3" s="165"/>
      <c r="U3" s="165"/>
      <c r="V3" s="166"/>
      <c r="W3" s="164" t="s">
        <v>30</v>
      </c>
      <c r="X3" s="165"/>
      <c r="Y3" s="165"/>
      <c r="Z3" s="165"/>
      <c r="AA3" s="166"/>
      <c r="AB3" s="164" t="s">
        <v>108</v>
      </c>
      <c r="AC3" s="165"/>
      <c r="AD3" s="165"/>
      <c r="AE3" s="166"/>
      <c r="AF3" s="164" t="s">
        <v>31</v>
      </c>
      <c r="AG3" s="165"/>
      <c r="AH3" s="165"/>
      <c r="AI3" s="165"/>
      <c r="AJ3" s="166"/>
      <c r="AK3" s="171" t="s">
        <v>37</v>
      </c>
      <c r="AL3" s="172"/>
      <c r="AM3" s="172"/>
      <c r="AN3" s="172"/>
      <c r="AO3" s="172"/>
      <c r="AP3" s="172"/>
      <c r="AQ3" s="172"/>
      <c r="AR3" s="172"/>
      <c r="AS3" s="172"/>
      <c r="AT3" s="172"/>
      <c r="AU3" s="172"/>
      <c r="AV3" s="172"/>
      <c r="AW3" s="170" t="s">
        <v>51</v>
      </c>
      <c r="AX3" s="170"/>
      <c r="AY3" s="179" t="s">
        <v>59</v>
      </c>
      <c r="AZ3" s="180"/>
      <c r="BA3" s="180"/>
    </row>
    <row r="4" spans="1:53" ht="30.65" customHeight="1" x14ac:dyDescent="0.35">
      <c r="A4" s="191"/>
      <c r="B4" s="191"/>
      <c r="C4" s="191"/>
      <c r="D4" s="191"/>
      <c r="E4" s="191"/>
      <c r="F4" s="191"/>
      <c r="G4" s="191"/>
      <c r="H4" s="167"/>
      <c r="I4" s="168"/>
      <c r="J4" s="168"/>
      <c r="K4" s="168"/>
      <c r="L4" s="169"/>
      <c r="M4" s="170"/>
      <c r="N4" s="170"/>
      <c r="O4" s="170"/>
      <c r="P4" s="170"/>
      <c r="Q4" s="170"/>
      <c r="R4" s="170"/>
      <c r="S4" s="167"/>
      <c r="T4" s="168"/>
      <c r="U4" s="168"/>
      <c r="V4" s="169"/>
      <c r="W4" s="167"/>
      <c r="X4" s="168"/>
      <c r="Y4" s="168"/>
      <c r="Z4" s="168"/>
      <c r="AA4" s="169"/>
      <c r="AB4" s="167"/>
      <c r="AC4" s="168"/>
      <c r="AD4" s="168"/>
      <c r="AE4" s="169"/>
      <c r="AF4" s="167"/>
      <c r="AG4" s="168"/>
      <c r="AH4" s="168"/>
      <c r="AI4" s="168"/>
      <c r="AJ4" s="169"/>
      <c r="AK4" s="183" t="s">
        <v>32</v>
      </c>
      <c r="AL4" s="184"/>
      <c r="AM4" s="184"/>
      <c r="AN4" s="183" t="s">
        <v>33</v>
      </c>
      <c r="AO4" s="184"/>
      <c r="AP4" s="185"/>
      <c r="AQ4" s="183" t="s">
        <v>34</v>
      </c>
      <c r="AR4" s="184"/>
      <c r="AS4" s="185"/>
      <c r="AT4" s="183" t="s">
        <v>35</v>
      </c>
      <c r="AU4" s="184"/>
      <c r="AV4" s="184"/>
      <c r="AW4" s="170"/>
      <c r="AX4" s="170"/>
      <c r="AY4" s="181"/>
      <c r="AZ4" s="182"/>
      <c r="BA4" s="182"/>
    </row>
    <row r="5" spans="1:53" ht="105.65" customHeight="1" x14ac:dyDescent="0.35">
      <c r="A5" s="43" t="s">
        <v>13</v>
      </c>
      <c r="B5" s="43" t="s">
        <v>14</v>
      </c>
      <c r="C5" s="43" t="s">
        <v>15</v>
      </c>
      <c r="D5" s="44" t="s">
        <v>109</v>
      </c>
      <c r="E5" s="13" t="s">
        <v>24</v>
      </c>
      <c r="F5" s="13" t="s">
        <v>139</v>
      </c>
      <c r="G5" s="13" t="s">
        <v>26</v>
      </c>
      <c r="H5" s="11" t="s">
        <v>32</v>
      </c>
      <c r="I5" s="11" t="s">
        <v>33</v>
      </c>
      <c r="J5" s="11" t="s">
        <v>34</v>
      </c>
      <c r="K5" s="11" t="s">
        <v>35</v>
      </c>
      <c r="L5" s="23" t="s">
        <v>36</v>
      </c>
      <c r="M5" s="27" t="s">
        <v>114</v>
      </c>
      <c r="N5" s="27" t="s">
        <v>115</v>
      </c>
      <c r="O5" s="27" t="s">
        <v>55</v>
      </c>
      <c r="P5" s="27" t="s">
        <v>116</v>
      </c>
      <c r="Q5" s="12" t="s">
        <v>58</v>
      </c>
      <c r="R5" s="12" t="s">
        <v>111</v>
      </c>
      <c r="S5" s="43" t="s">
        <v>0</v>
      </c>
      <c r="T5" s="43" t="s">
        <v>3</v>
      </c>
      <c r="U5" s="11" t="s">
        <v>21</v>
      </c>
      <c r="V5" s="11" t="s">
        <v>22</v>
      </c>
      <c r="W5" s="11" t="s">
        <v>62</v>
      </c>
      <c r="X5" s="43" t="s">
        <v>27</v>
      </c>
      <c r="Y5" s="43" t="s">
        <v>12</v>
      </c>
      <c r="Z5" s="13" t="s">
        <v>28</v>
      </c>
      <c r="AA5" s="13" t="s">
        <v>29</v>
      </c>
      <c r="AB5" s="44" t="s">
        <v>23</v>
      </c>
      <c r="AC5" s="13" t="s">
        <v>126</v>
      </c>
      <c r="AD5" s="13" t="s">
        <v>25</v>
      </c>
      <c r="AE5" s="13" t="s">
        <v>127</v>
      </c>
      <c r="AF5" s="25" t="s">
        <v>53</v>
      </c>
      <c r="AG5" s="25" t="s">
        <v>132</v>
      </c>
      <c r="AH5" s="25" t="s">
        <v>133</v>
      </c>
      <c r="AI5" s="25" t="s">
        <v>56</v>
      </c>
      <c r="AJ5" s="26" t="s">
        <v>134</v>
      </c>
      <c r="AK5" s="22" t="s">
        <v>38</v>
      </c>
      <c r="AL5" s="22" t="s">
        <v>39</v>
      </c>
      <c r="AM5" s="22" t="s">
        <v>40</v>
      </c>
      <c r="AN5" s="22" t="s">
        <v>41</v>
      </c>
      <c r="AO5" s="22" t="s">
        <v>42</v>
      </c>
      <c r="AP5" s="22" t="s">
        <v>43</v>
      </c>
      <c r="AQ5" s="22" t="s">
        <v>44</v>
      </c>
      <c r="AR5" s="22" t="s">
        <v>45</v>
      </c>
      <c r="AS5" s="22" t="s">
        <v>46</v>
      </c>
      <c r="AT5" s="22" t="s">
        <v>47</v>
      </c>
      <c r="AU5" s="22" t="s">
        <v>48</v>
      </c>
      <c r="AV5" s="22" t="s">
        <v>49</v>
      </c>
      <c r="AW5" s="12" t="s">
        <v>50</v>
      </c>
      <c r="AX5" s="12" t="s">
        <v>57</v>
      </c>
      <c r="AY5" s="11" t="s">
        <v>2</v>
      </c>
      <c r="AZ5" s="11" t="s">
        <v>4</v>
      </c>
      <c r="BA5" s="11" t="s">
        <v>125</v>
      </c>
    </row>
    <row r="6" spans="1:53" ht="43.5" x14ac:dyDescent="0.35">
      <c r="A6" s="55" t="s">
        <v>410</v>
      </c>
      <c r="B6" s="7" t="s">
        <v>411</v>
      </c>
      <c r="C6" s="7" t="s">
        <v>412</v>
      </c>
      <c r="D6" s="7" t="s">
        <v>438</v>
      </c>
      <c r="E6" s="56" t="s">
        <v>161</v>
      </c>
      <c r="F6" s="56">
        <v>1</v>
      </c>
      <c r="G6" s="56" t="s">
        <v>162</v>
      </c>
      <c r="H6" s="56"/>
      <c r="I6" s="56"/>
      <c r="J6" s="56"/>
      <c r="K6" s="56">
        <v>1</v>
      </c>
      <c r="L6" s="56">
        <f>SUM(Tabla14359[[#This Row],[TRIM I]:[TRIM IV]])</f>
        <v>1</v>
      </c>
      <c r="M6" s="4"/>
      <c r="N6" s="4"/>
      <c r="O6" s="4"/>
      <c r="P6" s="4"/>
      <c r="Q6" s="4"/>
      <c r="R6" s="4"/>
      <c r="S6" s="7" t="s">
        <v>247</v>
      </c>
      <c r="T6" s="7" t="s">
        <v>247</v>
      </c>
      <c r="U6" s="56" t="s">
        <v>140</v>
      </c>
      <c r="V6" s="56" t="s">
        <v>140</v>
      </c>
      <c r="W6" s="58">
        <v>1</v>
      </c>
      <c r="X6" s="7" t="s">
        <v>439</v>
      </c>
      <c r="Y6" s="7" t="s">
        <v>440</v>
      </c>
      <c r="Z6" s="90">
        <v>44928</v>
      </c>
      <c r="AA6" s="60">
        <v>45289</v>
      </c>
      <c r="AB6" s="7" t="s">
        <v>511</v>
      </c>
      <c r="AC6" s="56" t="s">
        <v>161</v>
      </c>
      <c r="AD6" s="56">
        <v>1</v>
      </c>
      <c r="AE6" s="56" t="s">
        <v>479</v>
      </c>
      <c r="AF6" s="56"/>
      <c r="AG6" s="56"/>
      <c r="AH6" s="56"/>
      <c r="AI6" s="56">
        <v>1</v>
      </c>
      <c r="AJ6" s="56">
        <f>SUM(Tabla14359[[#This Row],[TRIM I   ]:[TRIM IV     ]])</f>
        <v>1</v>
      </c>
      <c r="AK6" s="21"/>
      <c r="AL6" s="21"/>
      <c r="AM6" s="21"/>
      <c r="AN6" s="21"/>
      <c r="AO6" s="21"/>
      <c r="AP6" s="21"/>
      <c r="AQ6" s="21"/>
      <c r="AR6" s="21"/>
      <c r="AS6" s="21"/>
      <c r="AT6" s="21"/>
      <c r="AU6" s="21"/>
      <c r="AV6" s="21"/>
      <c r="AW6" s="21"/>
      <c r="AX6" s="21"/>
      <c r="AY6" s="56" t="s">
        <v>418</v>
      </c>
      <c r="AZ6" s="56" t="s">
        <v>419</v>
      </c>
      <c r="BA6" s="56" t="s">
        <v>420</v>
      </c>
    </row>
    <row r="7" spans="1:53" x14ac:dyDescent="0.35">
      <c r="A7" s="92"/>
      <c r="B7" s="92"/>
      <c r="C7" s="93"/>
      <c r="D7" s="93"/>
      <c r="E7" s="94"/>
      <c r="F7" s="94"/>
      <c r="G7" s="94"/>
      <c r="H7" s="94"/>
      <c r="I7" s="94"/>
      <c r="J7" s="94"/>
      <c r="K7" s="94"/>
      <c r="L7" s="94"/>
      <c r="M7" s="98"/>
      <c r="N7" s="98"/>
      <c r="O7" s="98"/>
      <c r="P7" s="98"/>
      <c r="Q7" s="98"/>
      <c r="R7" s="98"/>
      <c r="S7" s="93"/>
      <c r="T7" s="93"/>
      <c r="U7" s="94"/>
      <c r="V7" s="94"/>
      <c r="W7" s="97">
        <f>SUM(Tabla14359[Peso porcentual de la actividad (frente a la totalidad del plan)])</f>
        <v>1</v>
      </c>
      <c r="X7" s="93"/>
      <c r="Y7" s="92"/>
      <c r="Z7" s="99"/>
      <c r="AA7" s="95"/>
      <c r="AB7" s="92"/>
      <c r="AC7" s="95"/>
      <c r="AD7" s="95"/>
      <c r="AE7" s="94"/>
      <c r="AF7" s="95"/>
      <c r="AG7" s="95"/>
      <c r="AH7" s="95"/>
      <c r="AI7" s="95"/>
      <c r="AJ7" s="95"/>
      <c r="AK7" s="96"/>
      <c r="AL7" s="96"/>
      <c r="AM7" s="96"/>
      <c r="AN7" s="96"/>
      <c r="AO7" s="96"/>
      <c r="AP7" s="96"/>
      <c r="AQ7" s="96"/>
      <c r="AR7" s="96"/>
      <c r="AS7" s="96"/>
      <c r="AT7" s="96"/>
      <c r="AU7" s="96"/>
      <c r="AV7" s="96"/>
      <c r="AW7" s="96"/>
      <c r="AX7" s="96"/>
      <c r="AY7" s="95"/>
      <c r="AZ7" s="95"/>
      <c r="BA7" s="95"/>
    </row>
    <row r="9" spans="1:53" x14ac:dyDescent="0.35">
      <c r="A9" s="45" t="s">
        <v>5</v>
      </c>
      <c r="B9" s="187" t="s">
        <v>607</v>
      </c>
      <c r="C9" s="188"/>
    </row>
    <row r="10" spans="1:53" ht="76" customHeight="1" x14ac:dyDescent="0.35">
      <c r="A10" s="7" t="s">
        <v>7</v>
      </c>
      <c r="B10" s="189"/>
      <c r="C10" s="190"/>
    </row>
    <row r="11" spans="1:53" x14ac:dyDescent="0.35">
      <c r="A11" s="48"/>
      <c r="B11" s="48"/>
    </row>
    <row r="13" spans="1:53" x14ac:dyDescent="0.35">
      <c r="A13" s="49"/>
      <c r="B13" s="49"/>
    </row>
    <row r="14" spans="1:53" x14ac:dyDescent="0.35">
      <c r="A14" s="49" t="str" cm="1">
        <f t="array" ref="A14:A15">'[3]Instructivo Diligenciamiento'!A124:A125</f>
        <v>Ver 06 15/11/2022</v>
      </c>
      <c r="B14" s="49"/>
    </row>
    <row r="15" spans="1:53" x14ac:dyDescent="0.35">
      <c r="A15" s="49" t="str">
        <v>S.I. U-I2-D2</v>
      </c>
    </row>
  </sheetData>
  <mergeCells count="18">
    <mergeCell ref="AQ4:AS4"/>
    <mergeCell ref="AT4:AV4"/>
    <mergeCell ref="B1:BA1"/>
    <mergeCell ref="B9:C9"/>
    <mergeCell ref="B10:C10"/>
    <mergeCell ref="A3:G4"/>
    <mergeCell ref="H3:L4"/>
    <mergeCell ref="M3:P4"/>
    <mergeCell ref="Q3:R4"/>
    <mergeCell ref="S3:V4"/>
    <mergeCell ref="W3:AA4"/>
    <mergeCell ref="AB3:AE4"/>
    <mergeCell ref="AF3:AJ4"/>
    <mergeCell ref="AK3:AV3"/>
    <mergeCell ref="AW3:AX4"/>
    <mergeCell ref="AY3:BA4"/>
    <mergeCell ref="AK4:AM4"/>
    <mergeCell ref="AN4:AP4"/>
  </mergeCell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11120-4EA1-405A-BFA4-568AF59F43B7}">
  <dimension ref="A1:BA16"/>
  <sheetViews>
    <sheetView showGridLines="0" topLeftCell="U1" zoomScaleNormal="100" workbookViewId="0">
      <selection activeCell="B17" sqref="B17"/>
    </sheetView>
  </sheetViews>
  <sheetFormatPr baseColWidth="10" defaultColWidth="11.453125" defaultRowHeight="14.5" x14ac:dyDescent="0.35"/>
  <cols>
    <col min="1" max="2" width="40.1796875" style="35" customWidth="1"/>
    <col min="3" max="4" width="44.54296875" style="48" customWidth="1"/>
    <col min="5" max="7" width="44.54296875" style="50" customWidth="1"/>
    <col min="8" max="12" width="11.7265625" style="50" customWidth="1"/>
    <col min="13" max="16" width="11.7265625" style="1" customWidth="1"/>
    <col min="17" max="18" width="22.1796875" style="1" customWidth="1"/>
    <col min="19" max="20" width="40.54296875" style="48" customWidth="1"/>
    <col min="21" max="22" width="40.54296875" style="50" customWidth="1"/>
    <col min="23" max="23" width="35.7265625" style="50" customWidth="1"/>
    <col min="24" max="24" width="44.54296875" style="48" customWidth="1"/>
    <col min="25" max="25" width="44.54296875" style="35" customWidth="1"/>
    <col min="26" max="26" width="23" style="34" customWidth="1"/>
    <col min="27" max="27" width="23.1796875" style="34" customWidth="1"/>
    <col min="28" max="28" width="27.54296875" style="35" customWidth="1"/>
    <col min="29" max="31" width="27.54296875" style="34" customWidth="1"/>
    <col min="32" max="36" width="11.7265625" style="34" customWidth="1"/>
    <col min="37" max="48" width="11.7265625" customWidth="1"/>
    <col min="49" max="50" width="16.7265625" customWidth="1"/>
    <col min="51" max="51" width="26" style="34" customWidth="1"/>
    <col min="52" max="53" width="25.81640625" style="34" customWidth="1"/>
  </cols>
  <sheetData>
    <row r="1" spans="1:53" ht="104.25" customHeight="1" x14ac:dyDescent="0.35">
      <c r="A1" s="47"/>
      <c r="B1" s="163" t="s">
        <v>603</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row>
    <row r="2" spans="1:53" ht="26.15" customHeight="1" x14ac:dyDescent="0.35">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row>
    <row r="3" spans="1:53" ht="30.65" customHeight="1" x14ac:dyDescent="0.35">
      <c r="A3" s="191" t="s">
        <v>107</v>
      </c>
      <c r="B3" s="191"/>
      <c r="C3" s="191"/>
      <c r="D3" s="191"/>
      <c r="E3" s="191"/>
      <c r="F3" s="191"/>
      <c r="G3" s="191"/>
      <c r="H3" s="164" t="s">
        <v>112</v>
      </c>
      <c r="I3" s="165"/>
      <c r="J3" s="165"/>
      <c r="K3" s="165"/>
      <c r="L3" s="166"/>
      <c r="M3" s="170" t="s">
        <v>37</v>
      </c>
      <c r="N3" s="170"/>
      <c r="O3" s="170"/>
      <c r="P3" s="170"/>
      <c r="Q3" s="170" t="s">
        <v>51</v>
      </c>
      <c r="R3" s="170"/>
      <c r="S3" s="164" t="s">
        <v>20</v>
      </c>
      <c r="T3" s="165"/>
      <c r="U3" s="165"/>
      <c r="V3" s="166"/>
      <c r="W3" s="164" t="s">
        <v>30</v>
      </c>
      <c r="X3" s="165"/>
      <c r="Y3" s="165"/>
      <c r="Z3" s="165"/>
      <c r="AA3" s="166"/>
      <c r="AB3" s="164" t="s">
        <v>108</v>
      </c>
      <c r="AC3" s="165"/>
      <c r="AD3" s="165"/>
      <c r="AE3" s="166"/>
      <c r="AF3" s="164" t="s">
        <v>31</v>
      </c>
      <c r="AG3" s="165"/>
      <c r="AH3" s="165"/>
      <c r="AI3" s="165"/>
      <c r="AJ3" s="166"/>
      <c r="AK3" s="171" t="s">
        <v>37</v>
      </c>
      <c r="AL3" s="172"/>
      <c r="AM3" s="172"/>
      <c r="AN3" s="172"/>
      <c r="AO3" s="172"/>
      <c r="AP3" s="172"/>
      <c r="AQ3" s="172"/>
      <c r="AR3" s="172"/>
      <c r="AS3" s="172"/>
      <c r="AT3" s="172"/>
      <c r="AU3" s="172"/>
      <c r="AV3" s="172"/>
      <c r="AW3" s="170" t="s">
        <v>51</v>
      </c>
      <c r="AX3" s="170"/>
      <c r="AY3" s="179" t="s">
        <v>59</v>
      </c>
      <c r="AZ3" s="180"/>
      <c r="BA3" s="180"/>
    </row>
    <row r="4" spans="1:53" ht="30.65" customHeight="1" x14ac:dyDescent="0.35">
      <c r="A4" s="191"/>
      <c r="B4" s="191"/>
      <c r="C4" s="191"/>
      <c r="D4" s="191"/>
      <c r="E4" s="191"/>
      <c r="F4" s="191"/>
      <c r="G4" s="191"/>
      <c r="H4" s="167"/>
      <c r="I4" s="168"/>
      <c r="J4" s="168"/>
      <c r="K4" s="168"/>
      <c r="L4" s="169"/>
      <c r="M4" s="170"/>
      <c r="N4" s="170"/>
      <c r="O4" s="170"/>
      <c r="P4" s="170"/>
      <c r="Q4" s="170"/>
      <c r="R4" s="170"/>
      <c r="S4" s="167"/>
      <c r="T4" s="168"/>
      <c r="U4" s="168"/>
      <c r="V4" s="169"/>
      <c r="W4" s="167"/>
      <c r="X4" s="168"/>
      <c r="Y4" s="168"/>
      <c r="Z4" s="168"/>
      <c r="AA4" s="169"/>
      <c r="AB4" s="167"/>
      <c r="AC4" s="168"/>
      <c r="AD4" s="168"/>
      <c r="AE4" s="169"/>
      <c r="AF4" s="167"/>
      <c r="AG4" s="168"/>
      <c r="AH4" s="168"/>
      <c r="AI4" s="168"/>
      <c r="AJ4" s="169"/>
      <c r="AK4" s="183" t="s">
        <v>32</v>
      </c>
      <c r="AL4" s="184"/>
      <c r="AM4" s="184"/>
      <c r="AN4" s="183" t="s">
        <v>33</v>
      </c>
      <c r="AO4" s="184"/>
      <c r="AP4" s="185"/>
      <c r="AQ4" s="183" t="s">
        <v>34</v>
      </c>
      <c r="AR4" s="184"/>
      <c r="AS4" s="185"/>
      <c r="AT4" s="183" t="s">
        <v>35</v>
      </c>
      <c r="AU4" s="184"/>
      <c r="AV4" s="184"/>
      <c r="AW4" s="170"/>
      <c r="AX4" s="170"/>
      <c r="AY4" s="181"/>
      <c r="AZ4" s="182"/>
      <c r="BA4" s="182"/>
    </row>
    <row r="5" spans="1:53" ht="105.65" customHeight="1" x14ac:dyDescent="0.35">
      <c r="A5" s="43" t="s">
        <v>13</v>
      </c>
      <c r="B5" s="43" t="s">
        <v>14</v>
      </c>
      <c r="C5" s="43" t="s">
        <v>15</v>
      </c>
      <c r="D5" s="44" t="s">
        <v>109</v>
      </c>
      <c r="E5" s="13" t="s">
        <v>24</v>
      </c>
      <c r="F5" s="13" t="s">
        <v>139</v>
      </c>
      <c r="G5" s="13" t="s">
        <v>26</v>
      </c>
      <c r="H5" s="11" t="s">
        <v>32</v>
      </c>
      <c r="I5" s="11" t="s">
        <v>33</v>
      </c>
      <c r="J5" s="11" t="s">
        <v>34</v>
      </c>
      <c r="K5" s="11" t="s">
        <v>35</v>
      </c>
      <c r="L5" s="23" t="s">
        <v>36</v>
      </c>
      <c r="M5" s="27" t="s">
        <v>114</v>
      </c>
      <c r="N5" s="27" t="s">
        <v>115</v>
      </c>
      <c r="O5" s="27" t="s">
        <v>55</v>
      </c>
      <c r="P5" s="27" t="s">
        <v>116</v>
      </c>
      <c r="Q5" s="12" t="s">
        <v>58</v>
      </c>
      <c r="R5" s="12" t="s">
        <v>111</v>
      </c>
      <c r="S5" s="43" t="s">
        <v>0</v>
      </c>
      <c r="T5" s="43" t="s">
        <v>3</v>
      </c>
      <c r="U5" s="11" t="s">
        <v>21</v>
      </c>
      <c r="V5" s="11" t="s">
        <v>22</v>
      </c>
      <c r="W5" s="11" t="s">
        <v>62</v>
      </c>
      <c r="X5" s="43" t="s">
        <v>27</v>
      </c>
      <c r="Y5" s="43" t="s">
        <v>12</v>
      </c>
      <c r="Z5" s="13" t="s">
        <v>28</v>
      </c>
      <c r="AA5" s="13" t="s">
        <v>29</v>
      </c>
      <c r="AB5" s="44" t="s">
        <v>23</v>
      </c>
      <c r="AC5" s="13" t="s">
        <v>126</v>
      </c>
      <c r="AD5" s="13" t="s">
        <v>25</v>
      </c>
      <c r="AE5" s="13" t="s">
        <v>127</v>
      </c>
      <c r="AF5" s="25" t="s">
        <v>53</v>
      </c>
      <c r="AG5" s="25" t="s">
        <v>132</v>
      </c>
      <c r="AH5" s="25" t="s">
        <v>133</v>
      </c>
      <c r="AI5" s="25" t="s">
        <v>56</v>
      </c>
      <c r="AJ5" s="26" t="s">
        <v>134</v>
      </c>
      <c r="AK5" s="22" t="s">
        <v>38</v>
      </c>
      <c r="AL5" s="22" t="s">
        <v>39</v>
      </c>
      <c r="AM5" s="22" t="s">
        <v>40</v>
      </c>
      <c r="AN5" s="22" t="s">
        <v>41</v>
      </c>
      <c r="AO5" s="22" t="s">
        <v>42</v>
      </c>
      <c r="AP5" s="22" t="s">
        <v>43</v>
      </c>
      <c r="AQ5" s="22" t="s">
        <v>44</v>
      </c>
      <c r="AR5" s="22" t="s">
        <v>45</v>
      </c>
      <c r="AS5" s="22" t="s">
        <v>46</v>
      </c>
      <c r="AT5" s="22" t="s">
        <v>47</v>
      </c>
      <c r="AU5" s="22" t="s">
        <v>48</v>
      </c>
      <c r="AV5" s="22" t="s">
        <v>49</v>
      </c>
      <c r="AW5" s="12" t="s">
        <v>50</v>
      </c>
      <c r="AX5" s="12" t="s">
        <v>57</v>
      </c>
      <c r="AY5" s="11" t="s">
        <v>2</v>
      </c>
      <c r="AZ5" s="11" t="s">
        <v>4</v>
      </c>
      <c r="BA5" s="11" t="s">
        <v>125</v>
      </c>
    </row>
    <row r="6" spans="1:53" ht="43.5" x14ac:dyDescent="0.35">
      <c r="A6" s="55" t="s">
        <v>410</v>
      </c>
      <c r="B6" s="7" t="s">
        <v>411</v>
      </c>
      <c r="C6" s="7" t="s">
        <v>412</v>
      </c>
      <c r="D6" s="7" t="s">
        <v>430</v>
      </c>
      <c r="E6" s="56" t="s">
        <v>161</v>
      </c>
      <c r="F6" s="56">
        <v>1</v>
      </c>
      <c r="G6" s="56" t="s">
        <v>479</v>
      </c>
      <c r="H6" s="56"/>
      <c r="I6" s="56"/>
      <c r="J6" s="56"/>
      <c r="K6" s="56">
        <v>1</v>
      </c>
      <c r="L6" s="56">
        <f>SUM(Tabla1438[[#This Row],[TRIM I]:[TRIM IV]])</f>
        <v>1</v>
      </c>
      <c r="M6" s="4"/>
      <c r="N6" s="4"/>
      <c r="O6" s="4"/>
      <c r="P6" s="4"/>
      <c r="Q6" s="4"/>
      <c r="R6" s="4"/>
      <c r="S6" s="7" t="s">
        <v>247</v>
      </c>
      <c r="T6" s="7" t="s">
        <v>247</v>
      </c>
      <c r="U6" s="56" t="s">
        <v>140</v>
      </c>
      <c r="V6" s="56" t="s">
        <v>140</v>
      </c>
      <c r="W6" s="58">
        <v>0.6</v>
      </c>
      <c r="X6" s="7" t="s">
        <v>431</v>
      </c>
      <c r="Y6" s="7" t="s">
        <v>432</v>
      </c>
      <c r="Z6" s="90">
        <v>44958</v>
      </c>
      <c r="AA6" s="60">
        <v>45107</v>
      </c>
      <c r="AB6" s="7" t="s">
        <v>433</v>
      </c>
      <c r="AC6" s="56" t="s">
        <v>161</v>
      </c>
      <c r="AD6" s="56">
        <v>1</v>
      </c>
      <c r="AE6" s="56" t="s">
        <v>479</v>
      </c>
      <c r="AF6" s="56"/>
      <c r="AG6" s="56">
        <v>1</v>
      </c>
      <c r="AH6" s="56"/>
      <c r="AI6" s="56"/>
      <c r="AJ6" s="56">
        <v>1</v>
      </c>
      <c r="AK6" s="21"/>
      <c r="AL6" s="21"/>
      <c r="AM6" s="21"/>
      <c r="AN6" s="21"/>
      <c r="AO6" s="21"/>
      <c r="AP6" s="21"/>
      <c r="AQ6" s="21"/>
      <c r="AR6" s="21"/>
      <c r="AS6" s="21"/>
      <c r="AT6" s="21"/>
      <c r="AU6" s="21"/>
      <c r="AV6" s="21"/>
      <c r="AW6" s="21"/>
      <c r="AX6" s="21"/>
      <c r="AY6" s="56" t="s">
        <v>418</v>
      </c>
      <c r="AZ6" s="56" t="s">
        <v>419</v>
      </c>
      <c r="BA6" s="56" t="s">
        <v>420</v>
      </c>
    </row>
    <row r="7" spans="1:53" ht="58" x14ac:dyDescent="0.35">
      <c r="A7" s="45"/>
      <c r="B7" s="45"/>
      <c r="C7" s="7"/>
      <c r="D7" s="7"/>
      <c r="E7" s="56"/>
      <c r="F7" s="56"/>
      <c r="G7" s="56"/>
      <c r="H7" s="56"/>
      <c r="I7" s="56"/>
      <c r="J7" s="56"/>
      <c r="K7" s="56"/>
      <c r="L7" s="56"/>
      <c r="M7" s="4"/>
      <c r="N7" s="4"/>
      <c r="O7" s="4"/>
      <c r="P7" s="4"/>
      <c r="Q7" s="4"/>
      <c r="R7" s="4"/>
      <c r="S7" s="7"/>
      <c r="T7" s="7"/>
      <c r="U7" s="56"/>
      <c r="V7" s="56"/>
      <c r="W7" s="58">
        <v>0.4</v>
      </c>
      <c r="X7" s="45" t="s">
        <v>434</v>
      </c>
      <c r="Y7" s="7" t="s">
        <v>435</v>
      </c>
      <c r="Z7" s="90">
        <v>45111</v>
      </c>
      <c r="AA7" s="59">
        <v>45289</v>
      </c>
      <c r="AB7" s="7" t="s">
        <v>436</v>
      </c>
      <c r="AC7" s="56" t="s">
        <v>437</v>
      </c>
      <c r="AD7" s="70">
        <v>0.9</v>
      </c>
      <c r="AE7" s="62" t="s">
        <v>347</v>
      </c>
      <c r="AF7" s="62"/>
      <c r="AG7" s="62"/>
      <c r="AH7" s="62"/>
      <c r="AI7" s="70">
        <v>0.9</v>
      </c>
      <c r="AJ7" s="70">
        <v>0.9</v>
      </c>
      <c r="AK7" s="5"/>
      <c r="AL7" s="5"/>
      <c r="AM7" s="5"/>
      <c r="AN7" s="5"/>
      <c r="AO7" s="5"/>
      <c r="AP7" s="5"/>
      <c r="AQ7" s="5"/>
      <c r="AR7" s="5"/>
      <c r="AS7" s="5"/>
      <c r="AT7" s="5"/>
      <c r="AU7" s="5"/>
      <c r="AV7" s="5"/>
      <c r="AW7" s="5"/>
      <c r="AX7" s="5"/>
      <c r="AY7" s="56" t="s">
        <v>418</v>
      </c>
      <c r="AZ7" s="56" t="s">
        <v>419</v>
      </c>
      <c r="BA7" s="56" t="s">
        <v>420</v>
      </c>
    </row>
    <row r="8" spans="1:53" x14ac:dyDescent="0.35">
      <c r="A8" s="92"/>
      <c r="B8" s="92"/>
      <c r="C8" s="93"/>
      <c r="D8" s="93"/>
      <c r="E8" s="94"/>
      <c r="F8" s="94"/>
      <c r="G8" s="94"/>
      <c r="H8" s="94"/>
      <c r="I8" s="94"/>
      <c r="J8" s="94"/>
      <c r="K8" s="94"/>
      <c r="L8" s="94"/>
      <c r="M8" s="98"/>
      <c r="N8" s="98"/>
      <c r="O8" s="98"/>
      <c r="P8" s="98"/>
      <c r="Q8" s="98"/>
      <c r="R8" s="98"/>
      <c r="S8" s="93"/>
      <c r="T8" s="93"/>
      <c r="U8" s="94"/>
      <c r="V8" s="94"/>
      <c r="W8" s="97">
        <f>SUM(Tabla1438[Peso porcentual de la actividad (frente a la totalidad del plan)])</f>
        <v>1</v>
      </c>
      <c r="X8" s="93"/>
      <c r="Y8" s="92"/>
      <c r="Z8" s="99"/>
      <c r="AA8" s="95"/>
      <c r="AB8" s="92"/>
      <c r="AC8" s="95"/>
      <c r="AD8" s="95"/>
      <c r="AE8" s="95"/>
      <c r="AF8" s="95"/>
      <c r="AG8" s="95"/>
      <c r="AH8" s="95"/>
      <c r="AI8" s="95"/>
      <c r="AJ8" s="95"/>
      <c r="AK8" s="96"/>
      <c r="AL8" s="96"/>
      <c r="AM8" s="96"/>
      <c r="AN8" s="96"/>
      <c r="AO8" s="96"/>
      <c r="AP8" s="96"/>
      <c r="AQ8" s="96"/>
      <c r="AR8" s="96"/>
      <c r="AS8" s="96"/>
      <c r="AT8" s="96"/>
      <c r="AU8" s="96"/>
      <c r="AV8" s="96"/>
      <c r="AW8" s="96"/>
      <c r="AX8" s="96"/>
      <c r="AY8" s="95"/>
      <c r="AZ8" s="95"/>
      <c r="BA8" s="95"/>
    </row>
    <row r="10" spans="1:53" x14ac:dyDescent="0.35">
      <c r="A10" s="45" t="s">
        <v>5</v>
      </c>
      <c r="B10" s="187" t="s">
        <v>607</v>
      </c>
      <c r="C10" s="188"/>
    </row>
    <row r="11" spans="1:53" ht="76" customHeight="1" x14ac:dyDescent="0.35">
      <c r="A11" s="7" t="s">
        <v>7</v>
      </c>
      <c r="B11" s="189"/>
      <c r="C11" s="190"/>
    </row>
    <row r="12" spans="1:53" x14ac:dyDescent="0.35">
      <c r="A12" s="48"/>
      <c r="B12" s="48"/>
    </row>
    <row r="14" spans="1:53" x14ac:dyDescent="0.35">
      <c r="A14" s="49"/>
      <c r="B14" s="49"/>
    </row>
    <row r="15" spans="1:53" x14ac:dyDescent="0.35">
      <c r="A15" s="49" t="str" cm="1">
        <f t="array" ref="A15:A16">'[3]Instructivo Diligenciamiento'!A124:A125</f>
        <v>Ver 06 15/11/2022</v>
      </c>
      <c r="B15" s="49"/>
    </row>
    <row r="16" spans="1:53" x14ac:dyDescent="0.35">
      <c r="A16" s="49" t="str">
        <v>S.I. U-I2-D2</v>
      </c>
    </row>
  </sheetData>
  <mergeCells count="18">
    <mergeCell ref="AQ4:AS4"/>
    <mergeCell ref="AT4:AV4"/>
    <mergeCell ref="B1:BA2"/>
    <mergeCell ref="B10:C10"/>
    <mergeCell ref="B11:C11"/>
    <mergeCell ref="A3:G4"/>
    <mergeCell ref="H3:L4"/>
    <mergeCell ref="M3:P4"/>
    <mergeCell ref="Q3:R4"/>
    <mergeCell ref="S3:V4"/>
    <mergeCell ref="W3:AA4"/>
    <mergeCell ref="AB3:AE4"/>
    <mergeCell ref="AF3:AJ4"/>
    <mergeCell ref="AK3:AV3"/>
    <mergeCell ref="AW3:AX4"/>
    <mergeCell ref="AY3:BA4"/>
    <mergeCell ref="AK4:AM4"/>
    <mergeCell ref="AN4:AP4"/>
  </mergeCells>
  <dataValidations count="1">
    <dataValidation type="textLength" showInputMessage="1" showErrorMessage="1" promptTitle="CARACTERES PERMITIDOS EN EL ASE" prompt="La extensión del texto no debe superar 90 caracteres." sqref="X7" xr:uid="{027240B5-D047-4229-A497-C4AEF55DDBEE}">
      <formula1>0</formula1>
      <formula2>90</formula2>
    </dataValidation>
  </dataValidation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3DCF-BEB4-4949-9183-F8148CA4C474}">
  <dimension ref="A1:BA16"/>
  <sheetViews>
    <sheetView showGridLines="0" topLeftCell="U1" zoomScaleNormal="100" workbookViewId="0">
      <selection activeCell="A10" sqref="A10:C11"/>
    </sheetView>
  </sheetViews>
  <sheetFormatPr baseColWidth="10" defaultColWidth="11.453125" defaultRowHeight="14.5" x14ac:dyDescent="0.35"/>
  <cols>
    <col min="1" max="2" width="40.1796875" style="35" customWidth="1"/>
    <col min="3" max="4" width="44.54296875" style="48" customWidth="1"/>
    <col min="5" max="7" width="44.54296875" style="50" customWidth="1"/>
    <col min="8" max="12" width="11.7265625" style="50" customWidth="1"/>
    <col min="13" max="16" width="11.7265625" style="1" customWidth="1"/>
    <col min="17" max="18" width="22.1796875" style="1" customWidth="1"/>
    <col min="19" max="20" width="40.54296875" style="48" customWidth="1"/>
    <col min="21" max="22" width="40.54296875" style="50" customWidth="1"/>
    <col min="23" max="23" width="35.7265625" style="50" customWidth="1"/>
    <col min="24" max="24" width="44.54296875" style="48" customWidth="1"/>
    <col min="25" max="25" width="44.54296875" style="35" customWidth="1"/>
    <col min="26" max="26" width="23" style="34" customWidth="1"/>
    <col min="27" max="27" width="23.1796875" style="34" customWidth="1"/>
    <col min="28" max="28" width="27.54296875" style="35" customWidth="1"/>
    <col min="29" max="31" width="27.54296875" style="34" customWidth="1"/>
    <col min="32" max="36" width="11.7265625" style="34" customWidth="1"/>
    <col min="37" max="48" width="11.7265625" customWidth="1"/>
    <col min="49" max="50" width="16.7265625" customWidth="1"/>
    <col min="51" max="51" width="26" style="34" customWidth="1"/>
    <col min="52" max="53" width="25.81640625" style="34" customWidth="1"/>
  </cols>
  <sheetData>
    <row r="1" spans="1:53" ht="104.25" customHeight="1" x14ac:dyDescent="0.35">
      <c r="A1" s="47"/>
      <c r="B1" s="163" t="s">
        <v>604</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row>
    <row r="2" spans="1:53" ht="26.15" customHeight="1" x14ac:dyDescent="0.35">
      <c r="C2" s="35"/>
      <c r="D2" s="35"/>
      <c r="E2" s="34"/>
      <c r="F2" s="34"/>
      <c r="G2" s="34"/>
      <c r="H2" s="34"/>
      <c r="I2" s="34"/>
      <c r="J2" s="34"/>
      <c r="K2" s="34"/>
      <c r="L2" s="34"/>
      <c r="M2"/>
      <c r="N2"/>
      <c r="O2"/>
      <c r="P2"/>
      <c r="Q2"/>
      <c r="R2"/>
      <c r="S2" s="35"/>
      <c r="T2" s="35"/>
      <c r="U2" s="34"/>
      <c r="V2" s="34"/>
      <c r="W2" s="34"/>
      <c r="X2" s="51"/>
      <c r="Y2" s="51"/>
      <c r="Z2" s="16"/>
      <c r="AA2" s="16"/>
      <c r="AB2" s="51"/>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ht="30.65" customHeight="1" x14ac:dyDescent="0.35">
      <c r="A3" s="191" t="s">
        <v>107</v>
      </c>
      <c r="B3" s="191"/>
      <c r="C3" s="191"/>
      <c r="D3" s="191"/>
      <c r="E3" s="191"/>
      <c r="F3" s="191"/>
      <c r="G3" s="191"/>
      <c r="H3" s="164" t="s">
        <v>112</v>
      </c>
      <c r="I3" s="165"/>
      <c r="J3" s="165"/>
      <c r="K3" s="165"/>
      <c r="L3" s="166"/>
      <c r="M3" s="170" t="s">
        <v>37</v>
      </c>
      <c r="N3" s="170"/>
      <c r="O3" s="170"/>
      <c r="P3" s="170"/>
      <c r="Q3" s="170" t="s">
        <v>51</v>
      </c>
      <c r="R3" s="170"/>
      <c r="S3" s="164" t="s">
        <v>20</v>
      </c>
      <c r="T3" s="165"/>
      <c r="U3" s="165"/>
      <c r="V3" s="166"/>
      <c r="W3" s="164" t="s">
        <v>30</v>
      </c>
      <c r="X3" s="165"/>
      <c r="Y3" s="165"/>
      <c r="Z3" s="165"/>
      <c r="AA3" s="166"/>
      <c r="AB3" s="164" t="s">
        <v>108</v>
      </c>
      <c r="AC3" s="165"/>
      <c r="AD3" s="165"/>
      <c r="AE3" s="166"/>
      <c r="AF3" s="164" t="s">
        <v>31</v>
      </c>
      <c r="AG3" s="165"/>
      <c r="AH3" s="165"/>
      <c r="AI3" s="165"/>
      <c r="AJ3" s="166"/>
      <c r="AK3" s="171" t="s">
        <v>37</v>
      </c>
      <c r="AL3" s="172"/>
      <c r="AM3" s="172"/>
      <c r="AN3" s="172"/>
      <c r="AO3" s="172"/>
      <c r="AP3" s="172"/>
      <c r="AQ3" s="172"/>
      <c r="AR3" s="172"/>
      <c r="AS3" s="172"/>
      <c r="AT3" s="172"/>
      <c r="AU3" s="172"/>
      <c r="AV3" s="172"/>
      <c r="AW3" s="170" t="s">
        <v>51</v>
      </c>
      <c r="AX3" s="170"/>
      <c r="AY3" s="179" t="s">
        <v>59</v>
      </c>
      <c r="AZ3" s="180"/>
      <c r="BA3" s="180"/>
    </row>
    <row r="4" spans="1:53" ht="30.65" customHeight="1" x14ac:dyDescent="0.35">
      <c r="A4" s="191"/>
      <c r="B4" s="191"/>
      <c r="C4" s="191"/>
      <c r="D4" s="191"/>
      <c r="E4" s="191"/>
      <c r="F4" s="191"/>
      <c r="G4" s="191"/>
      <c r="H4" s="167"/>
      <c r="I4" s="168"/>
      <c r="J4" s="168"/>
      <c r="K4" s="168"/>
      <c r="L4" s="169"/>
      <c r="M4" s="170"/>
      <c r="N4" s="170"/>
      <c r="O4" s="170"/>
      <c r="P4" s="170"/>
      <c r="Q4" s="170"/>
      <c r="R4" s="170"/>
      <c r="S4" s="167"/>
      <c r="T4" s="168"/>
      <c r="U4" s="168"/>
      <c r="V4" s="169"/>
      <c r="W4" s="167"/>
      <c r="X4" s="168"/>
      <c r="Y4" s="168"/>
      <c r="Z4" s="168"/>
      <c r="AA4" s="169"/>
      <c r="AB4" s="167"/>
      <c r="AC4" s="168"/>
      <c r="AD4" s="168"/>
      <c r="AE4" s="169"/>
      <c r="AF4" s="167"/>
      <c r="AG4" s="168"/>
      <c r="AH4" s="168"/>
      <c r="AI4" s="168"/>
      <c r="AJ4" s="169"/>
      <c r="AK4" s="183" t="s">
        <v>32</v>
      </c>
      <c r="AL4" s="184"/>
      <c r="AM4" s="184"/>
      <c r="AN4" s="183" t="s">
        <v>33</v>
      </c>
      <c r="AO4" s="184"/>
      <c r="AP4" s="185"/>
      <c r="AQ4" s="183" t="s">
        <v>34</v>
      </c>
      <c r="AR4" s="184"/>
      <c r="AS4" s="185"/>
      <c r="AT4" s="183" t="s">
        <v>35</v>
      </c>
      <c r="AU4" s="184"/>
      <c r="AV4" s="184"/>
      <c r="AW4" s="170"/>
      <c r="AX4" s="170"/>
      <c r="AY4" s="181"/>
      <c r="AZ4" s="182"/>
      <c r="BA4" s="182"/>
    </row>
    <row r="5" spans="1:53" ht="105.65" customHeight="1" x14ac:dyDescent="0.35">
      <c r="A5" s="43" t="s">
        <v>13</v>
      </c>
      <c r="B5" s="43" t="s">
        <v>14</v>
      </c>
      <c r="C5" s="43" t="s">
        <v>15</v>
      </c>
      <c r="D5" s="44" t="s">
        <v>109</v>
      </c>
      <c r="E5" s="13" t="s">
        <v>24</v>
      </c>
      <c r="F5" s="13" t="s">
        <v>139</v>
      </c>
      <c r="G5" s="13" t="s">
        <v>26</v>
      </c>
      <c r="H5" s="11" t="s">
        <v>32</v>
      </c>
      <c r="I5" s="11" t="s">
        <v>33</v>
      </c>
      <c r="J5" s="11" t="s">
        <v>34</v>
      </c>
      <c r="K5" s="11" t="s">
        <v>35</v>
      </c>
      <c r="L5" s="23" t="s">
        <v>36</v>
      </c>
      <c r="M5" s="27" t="s">
        <v>114</v>
      </c>
      <c r="N5" s="27" t="s">
        <v>115</v>
      </c>
      <c r="O5" s="27" t="s">
        <v>55</v>
      </c>
      <c r="P5" s="27" t="s">
        <v>116</v>
      </c>
      <c r="Q5" s="12" t="s">
        <v>58</v>
      </c>
      <c r="R5" s="12" t="s">
        <v>111</v>
      </c>
      <c r="S5" s="43" t="s">
        <v>0</v>
      </c>
      <c r="T5" s="43" t="s">
        <v>3</v>
      </c>
      <c r="U5" s="11" t="s">
        <v>21</v>
      </c>
      <c r="V5" s="11" t="s">
        <v>22</v>
      </c>
      <c r="W5" s="11" t="s">
        <v>62</v>
      </c>
      <c r="X5" s="43" t="s">
        <v>27</v>
      </c>
      <c r="Y5" s="43" t="s">
        <v>12</v>
      </c>
      <c r="Z5" s="13" t="s">
        <v>28</v>
      </c>
      <c r="AA5" s="13" t="s">
        <v>29</v>
      </c>
      <c r="AB5" s="44" t="s">
        <v>23</v>
      </c>
      <c r="AC5" s="13" t="s">
        <v>126</v>
      </c>
      <c r="AD5" s="13" t="s">
        <v>25</v>
      </c>
      <c r="AE5" s="13" t="s">
        <v>127</v>
      </c>
      <c r="AF5" s="25" t="s">
        <v>53</v>
      </c>
      <c r="AG5" s="25" t="s">
        <v>132</v>
      </c>
      <c r="AH5" s="25" t="s">
        <v>133</v>
      </c>
      <c r="AI5" s="25" t="s">
        <v>56</v>
      </c>
      <c r="AJ5" s="26" t="s">
        <v>134</v>
      </c>
      <c r="AK5" s="22" t="s">
        <v>38</v>
      </c>
      <c r="AL5" s="22" t="s">
        <v>39</v>
      </c>
      <c r="AM5" s="22" t="s">
        <v>40</v>
      </c>
      <c r="AN5" s="22" t="s">
        <v>41</v>
      </c>
      <c r="AO5" s="22" t="s">
        <v>42</v>
      </c>
      <c r="AP5" s="22" t="s">
        <v>43</v>
      </c>
      <c r="AQ5" s="22" t="s">
        <v>44</v>
      </c>
      <c r="AR5" s="22" t="s">
        <v>45</v>
      </c>
      <c r="AS5" s="22" t="s">
        <v>46</v>
      </c>
      <c r="AT5" s="22" t="s">
        <v>47</v>
      </c>
      <c r="AU5" s="22" t="s">
        <v>48</v>
      </c>
      <c r="AV5" s="22" t="s">
        <v>49</v>
      </c>
      <c r="AW5" s="12" t="s">
        <v>50</v>
      </c>
      <c r="AX5" s="12" t="s">
        <v>57</v>
      </c>
      <c r="AY5" s="11" t="s">
        <v>2</v>
      </c>
      <c r="AZ5" s="11" t="s">
        <v>4</v>
      </c>
      <c r="BA5" s="11" t="s">
        <v>125</v>
      </c>
    </row>
    <row r="6" spans="1:53" ht="116" x14ac:dyDescent="0.35">
      <c r="A6" s="55" t="s">
        <v>410</v>
      </c>
      <c r="B6" s="21" t="s">
        <v>411</v>
      </c>
      <c r="C6" s="7" t="s">
        <v>412</v>
      </c>
      <c r="D6" s="7" t="s">
        <v>424</v>
      </c>
      <c r="E6" s="56" t="s">
        <v>161</v>
      </c>
      <c r="F6" s="56">
        <v>1</v>
      </c>
      <c r="G6" s="56" t="s">
        <v>479</v>
      </c>
      <c r="H6" s="56"/>
      <c r="I6" s="56"/>
      <c r="J6" s="56"/>
      <c r="K6" s="56">
        <v>1</v>
      </c>
      <c r="L6" s="56">
        <f>SUM(Tabla1437[[#This Row],[TRIM I]:[TRIM IV]])</f>
        <v>1</v>
      </c>
      <c r="M6" s="4"/>
      <c r="N6" s="4"/>
      <c r="O6" s="4"/>
      <c r="P6" s="4"/>
      <c r="Q6" s="4"/>
      <c r="R6" s="4"/>
      <c r="S6" s="7" t="s">
        <v>247</v>
      </c>
      <c r="T6" s="7" t="s">
        <v>247</v>
      </c>
      <c r="U6" s="56" t="s">
        <v>140</v>
      </c>
      <c r="V6" s="56" t="s">
        <v>140</v>
      </c>
      <c r="W6" s="58">
        <v>0.3</v>
      </c>
      <c r="X6" s="7" t="s">
        <v>441</v>
      </c>
      <c r="Y6" s="7" t="s">
        <v>442</v>
      </c>
      <c r="Z6" s="59">
        <v>44928</v>
      </c>
      <c r="AA6" s="60">
        <v>44985</v>
      </c>
      <c r="AB6" s="7" t="s">
        <v>443</v>
      </c>
      <c r="AC6" s="56" t="s">
        <v>444</v>
      </c>
      <c r="AD6" s="56">
        <v>1</v>
      </c>
      <c r="AE6" s="56" t="s">
        <v>481</v>
      </c>
      <c r="AF6" s="56">
        <v>1</v>
      </c>
      <c r="AG6" s="56"/>
      <c r="AH6" s="56"/>
      <c r="AI6" s="56"/>
      <c r="AJ6" s="56">
        <f>SUM(Tabla1437[[#This Row],[TRIM I   ]:[TRIM IV     ]])</f>
        <v>1</v>
      </c>
      <c r="AK6" s="21"/>
      <c r="AL6" s="21"/>
      <c r="AM6" s="21"/>
      <c r="AN6" s="21"/>
      <c r="AO6" s="21"/>
      <c r="AP6" s="21"/>
      <c r="AQ6" s="21"/>
      <c r="AR6" s="21"/>
      <c r="AS6" s="21"/>
      <c r="AT6" s="21"/>
      <c r="AU6" s="21"/>
      <c r="AV6" s="21"/>
      <c r="AW6" s="21"/>
      <c r="AX6" s="21"/>
      <c r="AY6" s="56" t="s">
        <v>418</v>
      </c>
      <c r="AZ6" s="56" t="s">
        <v>419</v>
      </c>
      <c r="BA6" s="56" t="s">
        <v>420</v>
      </c>
    </row>
    <row r="7" spans="1:53" ht="43.5" x14ac:dyDescent="0.35">
      <c r="A7" s="45"/>
      <c r="B7" s="45"/>
      <c r="C7" s="7"/>
      <c r="D7" s="7"/>
      <c r="E7" s="56"/>
      <c r="F7" s="56"/>
      <c r="G7" s="56"/>
      <c r="H7" s="56"/>
      <c r="I7" s="56"/>
      <c r="J7" s="56"/>
      <c r="K7" s="56"/>
      <c r="L7" s="56"/>
      <c r="M7" s="4"/>
      <c r="N7" s="4"/>
      <c r="O7" s="4"/>
      <c r="P7" s="4"/>
      <c r="Q7" s="4"/>
      <c r="R7" s="4"/>
      <c r="S7" s="7"/>
      <c r="T7" s="7"/>
      <c r="U7" s="56"/>
      <c r="V7" s="56"/>
      <c r="W7" s="58">
        <v>0.7</v>
      </c>
      <c r="X7" s="45" t="s">
        <v>445</v>
      </c>
      <c r="Y7" s="7" t="s">
        <v>445</v>
      </c>
      <c r="Z7" s="59">
        <v>44928</v>
      </c>
      <c r="AA7" s="59">
        <v>45289</v>
      </c>
      <c r="AB7" s="7" t="s">
        <v>446</v>
      </c>
      <c r="AC7" s="56" t="s">
        <v>447</v>
      </c>
      <c r="AD7" s="56">
        <v>1</v>
      </c>
      <c r="AE7" s="56" t="s">
        <v>479</v>
      </c>
      <c r="AF7" s="62"/>
      <c r="AG7" s="62"/>
      <c r="AH7" s="62"/>
      <c r="AI7" s="56">
        <v>1</v>
      </c>
      <c r="AJ7" s="56">
        <f>SUM(Tabla1437[[#This Row],[TRIM I   ]:[TRIM IV     ]])</f>
        <v>1</v>
      </c>
      <c r="AK7" s="5"/>
      <c r="AL7" s="5"/>
      <c r="AM7" s="5"/>
      <c r="AN7" s="5"/>
      <c r="AO7" s="5"/>
      <c r="AP7" s="5"/>
      <c r="AQ7" s="5"/>
      <c r="AR7" s="5"/>
      <c r="AS7" s="5"/>
      <c r="AT7" s="5"/>
      <c r="AU7" s="5"/>
      <c r="AV7" s="5"/>
      <c r="AW7" s="5"/>
      <c r="AX7" s="5"/>
      <c r="AY7" s="56" t="s">
        <v>418</v>
      </c>
      <c r="AZ7" s="56" t="s">
        <v>419</v>
      </c>
      <c r="BA7" s="56" t="s">
        <v>420</v>
      </c>
    </row>
    <row r="8" spans="1:53" x14ac:dyDescent="0.35">
      <c r="A8" s="92"/>
      <c r="B8" s="92"/>
      <c r="C8" s="93"/>
      <c r="D8" s="93"/>
      <c r="E8" s="94"/>
      <c r="F8" s="94"/>
      <c r="G8" s="94"/>
      <c r="H8" s="94"/>
      <c r="I8" s="94"/>
      <c r="J8" s="94"/>
      <c r="K8" s="94"/>
      <c r="L8" s="94"/>
      <c r="M8" s="98"/>
      <c r="N8" s="98"/>
      <c r="O8" s="98"/>
      <c r="P8" s="98"/>
      <c r="Q8" s="98"/>
      <c r="R8" s="98"/>
      <c r="S8" s="93"/>
      <c r="T8" s="93"/>
      <c r="U8" s="94"/>
      <c r="V8" s="94"/>
      <c r="W8" s="97">
        <f>SUM(Tabla1437[Peso porcentual de la actividad (frente a la totalidad del plan)])</f>
        <v>1</v>
      </c>
      <c r="X8" s="93"/>
      <c r="Y8" s="92"/>
      <c r="Z8" s="95"/>
      <c r="AA8" s="95"/>
      <c r="AB8" s="92"/>
      <c r="AC8" s="95"/>
      <c r="AD8" s="95"/>
      <c r="AE8" s="95"/>
      <c r="AF8" s="95"/>
      <c r="AG8" s="95"/>
      <c r="AH8" s="95"/>
      <c r="AI8" s="95"/>
      <c r="AJ8" s="95"/>
      <c r="AK8" s="96"/>
      <c r="AL8" s="96"/>
      <c r="AM8" s="96"/>
      <c r="AN8" s="96"/>
      <c r="AO8" s="96"/>
      <c r="AP8" s="96"/>
      <c r="AQ8" s="96"/>
      <c r="AR8" s="96"/>
      <c r="AS8" s="96"/>
      <c r="AT8" s="96"/>
      <c r="AU8" s="96"/>
      <c r="AV8" s="96"/>
      <c r="AW8" s="96"/>
      <c r="AX8" s="96"/>
      <c r="AY8" s="94"/>
      <c r="AZ8" s="94"/>
      <c r="BA8" s="94"/>
    </row>
    <row r="10" spans="1:53" x14ac:dyDescent="0.35">
      <c r="A10" s="45" t="s">
        <v>5</v>
      </c>
      <c r="B10" s="187" t="s">
        <v>607</v>
      </c>
      <c r="C10" s="188"/>
    </row>
    <row r="11" spans="1:53" ht="76" customHeight="1" x14ac:dyDescent="0.35">
      <c r="A11" s="7" t="s">
        <v>7</v>
      </c>
      <c r="B11" s="189"/>
      <c r="C11" s="190"/>
    </row>
    <row r="12" spans="1:53" x14ac:dyDescent="0.35">
      <c r="A12" s="48"/>
      <c r="B12" s="48"/>
    </row>
    <row r="14" spans="1:53" x14ac:dyDescent="0.35">
      <c r="A14" s="49"/>
      <c r="B14" s="49"/>
    </row>
    <row r="15" spans="1:53" x14ac:dyDescent="0.35">
      <c r="A15" s="49" t="str" cm="1">
        <f t="array" ref="A15:A16">'[3]Instructivo Diligenciamiento'!A124:A125</f>
        <v>Ver 06 15/11/2022</v>
      </c>
      <c r="B15" s="49"/>
    </row>
    <row r="16" spans="1:53" x14ac:dyDescent="0.35">
      <c r="A16" s="49" t="str">
        <v>S.I. U-I2-D2</v>
      </c>
    </row>
  </sheetData>
  <mergeCells count="18">
    <mergeCell ref="AQ4:AS4"/>
    <mergeCell ref="AT4:AV4"/>
    <mergeCell ref="B1:BA1"/>
    <mergeCell ref="B10:C10"/>
    <mergeCell ref="B11:C11"/>
    <mergeCell ref="A3:G4"/>
    <mergeCell ref="H3:L4"/>
    <mergeCell ref="M3:P4"/>
    <mergeCell ref="Q3:R4"/>
    <mergeCell ref="S3:V4"/>
    <mergeCell ref="W3:AA4"/>
    <mergeCell ref="AB3:AE4"/>
    <mergeCell ref="AF3:AJ4"/>
    <mergeCell ref="AK3:AV3"/>
    <mergeCell ref="AW3:AX4"/>
    <mergeCell ref="AY3:BA4"/>
    <mergeCell ref="AK4:AM4"/>
    <mergeCell ref="AN4:AP4"/>
  </mergeCells>
  <dataValidations count="1">
    <dataValidation type="textLength" showInputMessage="1" showErrorMessage="1" promptTitle="CARACTERES PERMITIDOS EN EL ASE" prompt="La extensión del texto no debe superar 90 caracteres." sqref="X7" xr:uid="{B45F748F-D1D3-4E57-8DD1-101E8328A799}">
      <formula1>0</formula1>
      <formula2>90</formula2>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8E52-916B-4660-B80F-5FD14A7C40E1}">
  <dimension ref="A1:BA49"/>
  <sheetViews>
    <sheetView showGridLines="0" topLeftCell="U1" zoomScaleNormal="100" workbookViewId="0">
      <selection activeCell="C49" sqref="C49"/>
    </sheetView>
  </sheetViews>
  <sheetFormatPr baseColWidth="10" defaultRowHeight="14.5" x14ac:dyDescent="0.35"/>
  <cols>
    <col min="1" max="2" width="40.1796875" style="35" customWidth="1"/>
    <col min="3" max="4" width="44.54296875" style="48" customWidth="1"/>
    <col min="5" max="7" width="44.54296875" style="50" customWidth="1"/>
    <col min="8" max="12" width="11.7265625" style="50" customWidth="1"/>
    <col min="13" max="16" width="11.7265625" style="1" customWidth="1"/>
    <col min="17" max="18" width="22.1796875" style="1" customWidth="1"/>
    <col min="19" max="22" width="40.54296875" style="48" customWidth="1"/>
    <col min="23" max="23" width="35.7265625" style="50" customWidth="1"/>
    <col min="24" max="24" width="44.54296875" style="48" customWidth="1"/>
    <col min="25" max="25" width="44.54296875" style="35" customWidth="1"/>
    <col min="26" max="26" width="23" style="34" customWidth="1"/>
    <col min="27" max="27" width="23.1796875" style="34" customWidth="1"/>
    <col min="28" max="28" width="27.54296875" style="35" customWidth="1"/>
    <col min="29" max="31" width="27.54296875" style="34" customWidth="1"/>
    <col min="32" max="36" width="11.7265625" style="34" customWidth="1"/>
    <col min="37" max="48" width="11.7265625" customWidth="1"/>
    <col min="49" max="50" width="16.7265625" customWidth="1"/>
    <col min="51" max="51" width="26" style="34" customWidth="1"/>
    <col min="52" max="53" width="25.81640625" style="34" customWidth="1"/>
  </cols>
  <sheetData>
    <row r="1" spans="1:53" ht="104.25" customHeight="1" x14ac:dyDescent="0.35">
      <c r="A1" s="47"/>
      <c r="B1" s="150"/>
      <c r="C1" s="150"/>
      <c r="D1" s="34"/>
      <c r="E1" s="34"/>
      <c r="F1" s="34"/>
      <c r="G1" s="34"/>
      <c r="H1" s="34"/>
      <c r="I1" s="34"/>
      <c r="J1" s="34"/>
      <c r="K1" s="34"/>
      <c r="L1" s="34"/>
      <c r="M1" s="151"/>
      <c r="N1" s="151"/>
      <c r="O1" s="151"/>
      <c r="P1" s="151"/>
      <c r="Q1" s="151"/>
      <c r="R1" s="151"/>
      <c r="S1" s="34"/>
      <c r="T1" s="34"/>
      <c r="U1" s="34"/>
      <c r="V1" s="34"/>
      <c r="W1" s="34"/>
      <c r="X1" s="16" t="s">
        <v>605</v>
      </c>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row>
    <row r="2" spans="1:53" ht="26.15" customHeight="1" x14ac:dyDescent="0.35">
      <c r="B2" s="34"/>
      <c r="C2" s="34"/>
      <c r="D2" s="34"/>
      <c r="E2" s="34"/>
      <c r="F2" s="34"/>
      <c r="G2" s="34"/>
      <c r="H2" s="34"/>
      <c r="I2" s="34"/>
      <c r="J2" s="34"/>
      <c r="K2" s="34"/>
      <c r="L2" s="34"/>
      <c r="M2" s="151"/>
      <c r="N2" s="151"/>
      <c r="O2" s="151"/>
      <c r="P2" s="151"/>
      <c r="Q2" s="151"/>
      <c r="R2" s="151"/>
      <c r="S2" s="34"/>
      <c r="T2" s="34"/>
      <c r="U2" s="34"/>
      <c r="V2" s="34"/>
      <c r="W2" s="34"/>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ht="30.65" customHeight="1" x14ac:dyDescent="0.35">
      <c r="A3" s="191" t="s">
        <v>107</v>
      </c>
      <c r="B3" s="191"/>
      <c r="C3" s="191"/>
      <c r="D3" s="191"/>
      <c r="E3" s="191"/>
      <c r="F3" s="191"/>
      <c r="G3" s="191"/>
      <c r="H3" s="164" t="s">
        <v>112</v>
      </c>
      <c r="I3" s="165"/>
      <c r="J3" s="165"/>
      <c r="K3" s="165"/>
      <c r="L3" s="166"/>
      <c r="M3" s="170" t="s">
        <v>37</v>
      </c>
      <c r="N3" s="170"/>
      <c r="O3" s="170"/>
      <c r="P3" s="170"/>
      <c r="Q3" s="170" t="s">
        <v>51</v>
      </c>
      <c r="R3" s="170"/>
      <c r="S3" s="192" t="s">
        <v>20</v>
      </c>
      <c r="T3" s="193"/>
      <c r="U3" s="193"/>
      <c r="V3" s="194"/>
      <c r="W3" s="164" t="s">
        <v>30</v>
      </c>
      <c r="X3" s="165"/>
      <c r="Y3" s="165"/>
      <c r="Z3" s="165"/>
      <c r="AA3" s="166"/>
      <c r="AB3" s="164" t="s">
        <v>108</v>
      </c>
      <c r="AC3" s="165"/>
      <c r="AD3" s="165"/>
      <c r="AE3" s="166"/>
      <c r="AF3" s="164" t="s">
        <v>31</v>
      </c>
      <c r="AG3" s="165"/>
      <c r="AH3" s="165"/>
      <c r="AI3" s="165"/>
      <c r="AJ3" s="166"/>
      <c r="AK3" s="171" t="s">
        <v>37</v>
      </c>
      <c r="AL3" s="172"/>
      <c r="AM3" s="172"/>
      <c r="AN3" s="172"/>
      <c r="AO3" s="172"/>
      <c r="AP3" s="172"/>
      <c r="AQ3" s="172"/>
      <c r="AR3" s="172"/>
      <c r="AS3" s="172"/>
      <c r="AT3" s="172"/>
      <c r="AU3" s="172"/>
      <c r="AV3" s="172"/>
      <c r="AW3" s="170" t="s">
        <v>51</v>
      </c>
      <c r="AX3" s="170"/>
      <c r="AY3" s="179" t="s">
        <v>59</v>
      </c>
      <c r="AZ3" s="180"/>
      <c r="BA3" s="180"/>
    </row>
    <row r="4" spans="1:53" ht="30.65" customHeight="1" x14ac:dyDescent="0.35">
      <c r="A4" s="191"/>
      <c r="B4" s="191"/>
      <c r="C4" s="191"/>
      <c r="D4" s="191"/>
      <c r="E4" s="191"/>
      <c r="F4" s="191"/>
      <c r="G4" s="191"/>
      <c r="H4" s="167"/>
      <c r="I4" s="168"/>
      <c r="J4" s="168"/>
      <c r="K4" s="168"/>
      <c r="L4" s="169"/>
      <c r="M4" s="170"/>
      <c r="N4" s="170"/>
      <c r="O4" s="170"/>
      <c r="P4" s="170"/>
      <c r="Q4" s="170"/>
      <c r="R4" s="170"/>
      <c r="S4" s="195"/>
      <c r="T4" s="196"/>
      <c r="U4" s="196"/>
      <c r="V4" s="197"/>
      <c r="W4" s="167"/>
      <c r="X4" s="168"/>
      <c r="Y4" s="168"/>
      <c r="Z4" s="168"/>
      <c r="AA4" s="169"/>
      <c r="AB4" s="167"/>
      <c r="AC4" s="168"/>
      <c r="AD4" s="168"/>
      <c r="AE4" s="169"/>
      <c r="AF4" s="167"/>
      <c r="AG4" s="168"/>
      <c r="AH4" s="168"/>
      <c r="AI4" s="168"/>
      <c r="AJ4" s="169"/>
      <c r="AK4" s="183" t="s">
        <v>32</v>
      </c>
      <c r="AL4" s="184"/>
      <c r="AM4" s="184"/>
      <c r="AN4" s="183" t="s">
        <v>33</v>
      </c>
      <c r="AO4" s="184"/>
      <c r="AP4" s="185"/>
      <c r="AQ4" s="183" t="s">
        <v>34</v>
      </c>
      <c r="AR4" s="184"/>
      <c r="AS4" s="185"/>
      <c r="AT4" s="183" t="s">
        <v>35</v>
      </c>
      <c r="AU4" s="184"/>
      <c r="AV4" s="184"/>
      <c r="AW4" s="170"/>
      <c r="AX4" s="170"/>
      <c r="AY4" s="181"/>
      <c r="AZ4" s="182"/>
      <c r="BA4" s="182"/>
    </row>
    <row r="5" spans="1:53" ht="105.65" customHeight="1" x14ac:dyDescent="0.35">
      <c r="A5" s="43" t="s">
        <v>13</v>
      </c>
      <c r="B5" s="43" t="s">
        <v>14</v>
      </c>
      <c r="C5" s="43" t="s">
        <v>15</v>
      </c>
      <c r="D5" s="44" t="s">
        <v>109</v>
      </c>
      <c r="E5" s="13" t="s">
        <v>24</v>
      </c>
      <c r="F5" s="13" t="s">
        <v>139</v>
      </c>
      <c r="G5" s="13" t="s">
        <v>26</v>
      </c>
      <c r="H5" s="11" t="s">
        <v>32</v>
      </c>
      <c r="I5" s="11" t="s">
        <v>33</v>
      </c>
      <c r="J5" s="11" t="s">
        <v>34</v>
      </c>
      <c r="K5" s="11" t="s">
        <v>35</v>
      </c>
      <c r="L5" s="23" t="s">
        <v>36</v>
      </c>
      <c r="M5" s="27" t="s">
        <v>114</v>
      </c>
      <c r="N5" s="27" t="s">
        <v>115</v>
      </c>
      <c r="O5" s="27" t="s">
        <v>55</v>
      </c>
      <c r="P5" s="27" t="s">
        <v>116</v>
      </c>
      <c r="Q5" s="12" t="s">
        <v>58</v>
      </c>
      <c r="R5" s="12" t="s">
        <v>111</v>
      </c>
      <c r="S5" s="43" t="s">
        <v>0</v>
      </c>
      <c r="T5" s="43" t="s">
        <v>3</v>
      </c>
      <c r="U5" s="43" t="s">
        <v>21</v>
      </c>
      <c r="V5" s="43" t="s">
        <v>22</v>
      </c>
      <c r="W5" s="11" t="s">
        <v>62</v>
      </c>
      <c r="X5" s="43" t="s">
        <v>27</v>
      </c>
      <c r="Y5" s="43" t="s">
        <v>12</v>
      </c>
      <c r="Z5" s="13" t="s">
        <v>28</v>
      </c>
      <c r="AA5" s="13" t="s">
        <v>29</v>
      </c>
      <c r="AB5" s="44" t="s">
        <v>23</v>
      </c>
      <c r="AC5" s="13" t="s">
        <v>126</v>
      </c>
      <c r="AD5" s="13" t="s">
        <v>25</v>
      </c>
      <c r="AE5" s="13" t="s">
        <v>127</v>
      </c>
      <c r="AF5" s="25" t="s">
        <v>53</v>
      </c>
      <c r="AG5" s="25" t="s">
        <v>132</v>
      </c>
      <c r="AH5" s="25" t="s">
        <v>133</v>
      </c>
      <c r="AI5" s="25" t="s">
        <v>56</v>
      </c>
      <c r="AJ5" s="26" t="s">
        <v>134</v>
      </c>
      <c r="AK5" s="22" t="s">
        <v>38</v>
      </c>
      <c r="AL5" s="22" t="s">
        <v>39</v>
      </c>
      <c r="AM5" s="22" t="s">
        <v>40</v>
      </c>
      <c r="AN5" s="22" t="s">
        <v>41</v>
      </c>
      <c r="AO5" s="22" t="s">
        <v>42</v>
      </c>
      <c r="AP5" s="22" t="s">
        <v>43</v>
      </c>
      <c r="AQ5" s="22" t="s">
        <v>44</v>
      </c>
      <c r="AR5" s="22" t="s">
        <v>45</v>
      </c>
      <c r="AS5" s="22" t="s">
        <v>46</v>
      </c>
      <c r="AT5" s="22" t="s">
        <v>47</v>
      </c>
      <c r="AU5" s="22" t="s">
        <v>48</v>
      </c>
      <c r="AV5" s="22" t="s">
        <v>49</v>
      </c>
      <c r="AW5" s="12" t="s">
        <v>50</v>
      </c>
      <c r="AX5" s="12" t="s">
        <v>57</v>
      </c>
      <c r="AY5" s="11" t="s">
        <v>2</v>
      </c>
      <c r="AZ5" s="11" t="s">
        <v>4</v>
      </c>
      <c r="BA5" s="11" t="s">
        <v>125</v>
      </c>
    </row>
    <row r="6" spans="1:53" ht="105.65" customHeight="1" x14ac:dyDescent="0.35">
      <c r="A6" s="55" t="s">
        <v>137</v>
      </c>
      <c r="B6" s="7" t="s">
        <v>138</v>
      </c>
      <c r="C6" s="7" t="s">
        <v>143</v>
      </c>
      <c r="D6" s="7" t="s">
        <v>273</v>
      </c>
      <c r="E6" s="56" t="s">
        <v>274</v>
      </c>
      <c r="F6" s="76">
        <v>4</v>
      </c>
      <c r="G6" s="56" t="s">
        <v>275</v>
      </c>
      <c r="H6" s="56">
        <v>1</v>
      </c>
      <c r="I6" s="56">
        <v>1</v>
      </c>
      <c r="J6" s="56">
        <v>1</v>
      </c>
      <c r="K6" s="56">
        <v>1</v>
      </c>
      <c r="L6" s="56">
        <f>SUM(Tabla143[[#This Row],[TRIM I]:[TRIM IV]])</f>
        <v>4</v>
      </c>
      <c r="M6" s="86"/>
      <c r="N6" s="86"/>
      <c r="O6" s="86"/>
      <c r="P6" s="86"/>
      <c r="Q6" s="86"/>
      <c r="R6" s="86"/>
      <c r="S6" s="7" t="s">
        <v>144</v>
      </c>
      <c r="T6" s="53" t="s">
        <v>145</v>
      </c>
      <c r="U6" s="46" t="s">
        <v>276</v>
      </c>
      <c r="V6" s="45" t="s">
        <v>277</v>
      </c>
      <c r="W6" s="58">
        <v>0.04</v>
      </c>
      <c r="X6" s="7" t="s">
        <v>531</v>
      </c>
      <c r="Y6" s="7" t="s">
        <v>512</v>
      </c>
      <c r="Z6" s="59">
        <v>44928</v>
      </c>
      <c r="AA6" s="59">
        <v>45289</v>
      </c>
      <c r="AB6" s="7" t="s">
        <v>278</v>
      </c>
      <c r="AC6" s="56" t="s">
        <v>279</v>
      </c>
      <c r="AD6" s="56">
        <v>2</v>
      </c>
      <c r="AE6" s="56" t="s">
        <v>162</v>
      </c>
      <c r="AF6" s="56"/>
      <c r="AG6" s="56">
        <v>1</v>
      </c>
      <c r="AH6" s="56"/>
      <c r="AI6" s="56">
        <v>1</v>
      </c>
      <c r="AJ6" s="62">
        <f>SUM(Tabla143[[#This Row],[TRIM I   ]:[TRIM IV     ]])</f>
        <v>2</v>
      </c>
      <c r="AK6" s="5"/>
      <c r="AL6" s="5"/>
      <c r="AM6" s="5"/>
      <c r="AN6" s="5"/>
      <c r="AO6" s="5"/>
      <c r="AP6" s="5"/>
      <c r="AQ6" s="5"/>
      <c r="AR6" s="5"/>
      <c r="AS6" s="5"/>
      <c r="AT6" s="5"/>
      <c r="AU6" s="5"/>
      <c r="AV6" s="5"/>
      <c r="AW6" s="5"/>
      <c r="AX6" s="5"/>
      <c r="AY6" s="56" t="s">
        <v>167</v>
      </c>
      <c r="AZ6" s="56" t="s">
        <v>272</v>
      </c>
      <c r="BA6" s="56" t="s">
        <v>168</v>
      </c>
    </row>
    <row r="7" spans="1:53" ht="105.65" customHeight="1" x14ac:dyDescent="0.35">
      <c r="A7" s="87"/>
      <c r="B7" s="87"/>
      <c r="C7" s="87"/>
      <c r="D7" s="87"/>
      <c r="E7" s="88"/>
      <c r="F7" s="88"/>
      <c r="G7" s="88"/>
      <c r="H7" s="88"/>
      <c r="I7" s="88"/>
      <c r="J7" s="88"/>
      <c r="K7" s="88"/>
      <c r="L7" s="88"/>
      <c r="M7" s="86"/>
      <c r="N7" s="86"/>
      <c r="O7" s="86"/>
      <c r="P7" s="86"/>
      <c r="Q7" s="86"/>
      <c r="R7" s="86"/>
      <c r="S7" s="7" t="s">
        <v>144</v>
      </c>
      <c r="T7" s="53" t="s">
        <v>145</v>
      </c>
      <c r="U7" s="46" t="s">
        <v>276</v>
      </c>
      <c r="V7" s="45" t="s">
        <v>277</v>
      </c>
      <c r="W7" s="58">
        <v>0.04</v>
      </c>
      <c r="X7" s="7" t="s">
        <v>532</v>
      </c>
      <c r="Y7" s="7" t="s">
        <v>513</v>
      </c>
      <c r="Z7" s="59">
        <v>44928</v>
      </c>
      <c r="AA7" s="59">
        <v>45289</v>
      </c>
      <c r="AB7" s="7" t="s">
        <v>280</v>
      </c>
      <c r="AC7" s="56" t="s">
        <v>281</v>
      </c>
      <c r="AD7" s="56">
        <v>2</v>
      </c>
      <c r="AE7" s="56" t="s">
        <v>162</v>
      </c>
      <c r="AF7" s="56"/>
      <c r="AG7" s="56">
        <v>1</v>
      </c>
      <c r="AH7" s="56"/>
      <c r="AI7" s="56">
        <v>1</v>
      </c>
      <c r="AJ7" s="62">
        <f>SUM(Tabla143[[#This Row],[TRIM I   ]:[TRIM IV     ]])</f>
        <v>2</v>
      </c>
      <c r="AK7" s="6"/>
      <c r="AL7" s="6"/>
      <c r="AM7" s="6"/>
      <c r="AN7" s="6"/>
      <c r="AO7" s="6"/>
      <c r="AP7" s="6"/>
      <c r="AQ7" s="6"/>
      <c r="AR7" s="6"/>
      <c r="AS7" s="6"/>
      <c r="AT7" s="6"/>
      <c r="AU7" s="6"/>
      <c r="AV7" s="6"/>
      <c r="AW7" s="6"/>
      <c r="AX7" s="6"/>
      <c r="AY7" s="56" t="s">
        <v>167</v>
      </c>
      <c r="AZ7" s="56" t="s">
        <v>272</v>
      </c>
      <c r="BA7" s="56" t="s">
        <v>168</v>
      </c>
    </row>
    <row r="8" spans="1:53" ht="105.65" customHeight="1" x14ac:dyDescent="0.35">
      <c r="A8" s="87"/>
      <c r="B8" s="87"/>
      <c r="C8" s="87"/>
      <c r="D8" s="87"/>
      <c r="E8" s="88"/>
      <c r="F8" s="88"/>
      <c r="G8" s="88"/>
      <c r="H8" s="88"/>
      <c r="I8" s="88"/>
      <c r="J8" s="88"/>
      <c r="K8" s="88"/>
      <c r="L8" s="88"/>
      <c r="M8" s="86"/>
      <c r="N8" s="86"/>
      <c r="O8" s="86"/>
      <c r="P8" s="86"/>
      <c r="Q8" s="86"/>
      <c r="R8" s="86"/>
      <c r="S8" s="7" t="s">
        <v>144</v>
      </c>
      <c r="T8" s="53" t="s">
        <v>145</v>
      </c>
      <c r="U8" s="46" t="s">
        <v>276</v>
      </c>
      <c r="V8" s="45" t="s">
        <v>282</v>
      </c>
      <c r="W8" s="58">
        <v>0.03</v>
      </c>
      <c r="X8" s="7" t="s">
        <v>283</v>
      </c>
      <c r="Y8" s="7" t="s">
        <v>284</v>
      </c>
      <c r="Z8" s="59">
        <v>44928</v>
      </c>
      <c r="AA8" s="59">
        <v>44957</v>
      </c>
      <c r="AB8" s="7" t="s">
        <v>285</v>
      </c>
      <c r="AC8" s="56" t="s">
        <v>286</v>
      </c>
      <c r="AD8" s="56">
        <v>1</v>
      </c>
      <c r="AE8" s="56" t="s">
        <v>287</v>
      </c>
      <c r="AF8" s="56">
        <v>1</v>
      </c>
      <c r="AG8" s="56"/>
      <c r="AH8" s="56"/>
      <c r="AI8" s="56"/>
      <c r="AJ8" s="62">
        <f>SUM(Tabla143[[#This Row],[TRIM I   ]:[TRIM IV     ]])</f>
        <v>1</v>
      </c>
      <c r="AK8" s="5"/>
      <c r="AL8" s="5"/>
      <c r="AM8" s="5"/>
      <c r="AN8" s="5"/>
      <c r="AO8" s="5"/>
      <c r="AP8" s="5"/>
      <c r="AQ8" s="5"/>
      <c r="AR8" s="5"/>
      <c r="AS8" s="5"/>
      <c r="AT8" s="5"/>
      <c r="AU8" s="5"/>
      <c r="AV8" s="5"/>
      <c r="AW8" s="5"/>
      <c r="AX8" s="5"/>
      <c r="AY8" s="56" t="s">
        <v>167</v>
      </c>
      <c r="AZ8" s="56" t="s">
        <v>272</v>
      </c>
      <c r="BA8" s="56" t="s">
        <v>168</v>
      </c>
    </row>
    <row r="9" spans="1:53" ht="105.65" customHeight="1" x14ac:dyDescent="0.35">
      <c r="A9" s="87"/>
      <c r="B9" s="87"/>
      <c r="C9" s="87"/>
      <c r="D9" s="87"/>
      <c r="E9" s="88"/>
      <c r="F9" s="88"/>
      <c r="G9" s="88"/>
      <c r="H9" s="88"/>
      <c r="I9" s="88"/>
      <c r="J9" s="88"/>
      <c r="K9" s="88"/>
      <c r="L9" s="88"/>
      <c r="M9" s="86"/>
      <c r="N9" s="86"/>
      <c r="O9" s="86"/>
      <c r="P9" s="86"/>
      <c r="Q9" s="86"/>
      <c r="R9" s="86"/>
      <c r="S9" s="7" t="s">
        <v>144</v>
      </c>
      <c r="T9" s="53" t="s">
        <v>145</v>
      </c>
      <c r="U9" s="46" t="s">
        <v>276</v>
      </c>
      <c r="V9" s="35" t="s">
        <v>282</v>
      </c>
      <c r="W9" s="58">
        <v>0.03</v>
      </c>
      <c r="X9" s="7" t="s">
        <v>288</v>
      </c>
      <c r="Y9" s="7" t="s">
        <v>289</v>
      </c>
      <c r="Z9" s="59">
        <v>44928</v>
      </c>
      <c r="AA9" s="59">
        <v>45289</v>
      </c>
      <c r="AB9" s="7" t="s">
        <v>290</v>
      </c>
      <c r="AC9" s="56" t="s">
        <v>291</v>
      </c>
      <c r="AD9" s="56">
        <v>2</v>
      </c>
      <c r="AE9" s="56" t="s">
        <v>162</v>
      </c>
      <c r="AF9" s="56"/>
      <c r="AG9" s="56">
        <v>1</v>
      </c>
      <c r="AH9" s="56"/>
      <c r="AI9" s="56">
        <v>1</v>
      </c>
      <c r="AJ9" s="62">
        <f>SUM(Tabla143[[#This Row],[TRIM I   ]:[TRIM IV     ]])</f>
        <v>2</v>
      </c>
      <c r="AK9" s="5"/>
      <c r="AL9" s="5"/>
      <c r="AM9" s="5"/>
      <c r="AN9" s="5"/>
      <c r="AO9" s="5"/>
      <c r="AP9" s="5"/>
      <c r="AQ9" s="5"/>
      <c r="AR9" s="5"/>
      <c r="AS9" s="5"/>
      <c r="AT9" s="5"/>
      <c r="AU9" s="5"/>
      <c r="AV9" s="5"/>
      <c r="AW9" s="5"/>
      <c r="AX9" s="5"/>
      <c r="AY9" s="56" t="s">
        <v>167</v>
      </c>
      <c r="AZ9" s="56" t="s">
        <v>272</v>
      </c>
      <c r="BA9" s="56" t="s">
        <v>168</v>
      </c>
    </row>
    <row r="10" spans="1:53" ht="105.65" customHeight="1" x14ac:dyDescent="0.35">
      <c r="A10" s="87"/>
      <c r="B10" s="87"/>
      <c r="C10" s="87"/>
      <c r="D10" s="87"/>
      <c r="E10" s="88"/>
      <c r="F10" s="88"/>
      <c r="G10" s="88"/>
      <c r="H10" s="88"/>
      <c r="I10" s="88"/>
      <c r="J10" s="88"/>
      <c r="K10" s="88"/>
      <c r="L10" s="88"/>
      <c r="M10" s="86"/>
      <c r="N10" s="86"/>
      <c r="O10" s="86"/>
      <c r="P10" s="86"/>
      <c r="Q10" s="86"/>
      <c r="R10" s="86"/>
      <c r="S10" s="7" t="s">
        <v>144</v>
      </c>
      <c r="T10" s="53" t="s">
        <v>145</v>
      </c>
      <c r="U10" s="46" t="s">
        <v>276</v>
      </c>
      <c r="V10" s="7" t="s">
        <v>292</v>
      </c>
      <c r="W10" s="58">
        <v>0.02</v>
      </c>
      <c r="X10" s="7" t="s">
        <v>514</v>
      </c>
      <c r="Y10" s="7" t="s">
        <v>515</v>
      </c>
      <c r="Z10" s="59">
        <v>44958</v>
      </c>
      <c r="AA10" s="59">
        <v>45138</v>
      </c>
      <c r="AB10" s="7" t="s">
        <v>516</v>
      </c>
      <c r="AC10" s="56" t="s">
        <v>161</v>
      </c>
      <c r="AD10" s="56">
        <v>3</v>
      </c>
      <c r="AE10" s="56" t="s">
        <v>162</v>
      </c>
      <c r="AF10" s="56">
        <v>1</v>
      </c>
      <c r="AG10" s="56">
        <v>1</v>
      </c>
      <c r="AH10" s="56">
        <v>1</v>
      </c>
      <c r="AI10" s="56"/>
      <c r="AJ10" s="62">
        <f>SUM(Tabla143[[#This Row],[TRIM I   ]:[TRIM IV     ]])</f>
        <v>3</v>
      </c>
      <c r="AK10" s="5"/>
      <c r="AL10" s="5"/>
      <c r="AM10" s="5"/>
      <c r="AN10" s="5"/>
      <c r="AO10" s="5"/>
      <c r="AP10" s="5"/>
      <c r="AQ10" s="5"/>
      <c r="AR10" s="5"/>
      <c r="AS10" s="5"/>
      <c r="AT10" s="5"/>
      <c r="AU10" s="5"/>
      <c r="AV10" s="5"/>
      <c r="AW10" s="5"/>
      <c r="AX10" s="5"/>
      <c r="AY10" s="56" t="s">
        <v>167</v>
      </c>
      <c r="AZ10" s="56" t="s">
        <v>272</v>
      </c>
      <c r="BA10" s="56" t="s">
        <v>168</v>
      </c>
    </row>
    <row r="11" spans="1:53" ht="105.65" customHeight="1" x14ac:dyDescent="0.35">
      <c r="A11" s="87"/>
      <c r="B11" s="87"/>
      <c r="C11" s="87"/>
      <c r="D11" s="87"/>
      <c r="E11" s="88"/>
      <c r="F11" s="88"/>
      <c r="G11" s="88"/>
      <c r="H11" s="88"/>
      <c r="I11" s="88"/>
      <c r="J11" s="88"/>
      <c r="K11" s="88"/>
      <c r="L11" s="88"/>
      <c r="M11" s="86"/>
      <c r="N11" s="86"/>
      <c r="O11" s="86"/>
      <c r="P11" s="86"/>
      <c r="Q11" s="86"/>
      <c r="R11" s="86"/>
      <c r="S11" s="7" t="s">
        <v>144</v>
      </c>
      <c r="T11" s="53" t="s">
        <v>145</v>
      </c>
      <c r="U11" s="46" t="s">
        <v>276</v>
      </c>
      <c r="V11" s="35" t="s">
        <v>37</v>
      </c>
      <c r="W11" s="58">
        <v>0.02</v>
      </c>
      <c r="X11" s="7" t="s">
        <v>293</v>
      </c>
      <c r="Y11" s="30" t="s">
        <v>517</v>
      </c>
      <c r="Z11" s="59">
        <v>44928</v>
      </c>
      <c r="AA11" s="59">
        <v>45289</v>
      </c>
      <c r="AB11" s="7" t="s">
        <v>294</v>
      </c>
      <c r="AC11" s="56" t="s">
        <v>295</v>
      </c>
      <c r="AD11" s="56">
        <v>3</v>
      </c>
      <c r="AE11" s="56" t="s">
        <v>162</v>
      </c>
      <c r="AF11" s="56"/>
      <c r="AG11" s="56">
        <v>1</v>
      </c>
      <c r="AH11" s="56">
        <v>1</v>
      </c>
      <c r="AI11" s="56">
        <v>1</v>
      </c>
      <c r="AJ11" s="62">
        <f>SUM(Tabla143[[#This Row],[TRIM I   ]:[TRIM IV     ]])</f>
        <v>3</v>
      </c>
      <c r="AK11" s="5"/>
      <c r="AL11" s="5"/>
      <c r="AM11" s="5"/>
      <c r="AN11" s="5"/>
      <c r="AO11" s="5"/>
      <c r="AP11" s="5"/>
      <c r="AQ11" s="5"/>
      <c r="AR11" s="5"/>
      <c r="AS11" s="5"/>
      <c r="AT11" s="5"/>
      <c r="AU11" s="5"/>
      <c r="AV11" s="5"/>
      <c r="AW11" s="5"/>
      <c r="AX11" s="5"/>
      <c r="AY11" s="56" t="s">
        <v>167</v>
      </c>
      <c r="AZ11" s="56" t="s">
        <v>272</v>
      </c>
      <c r="BA11" s="56" t="s">
        <v>168</v>
      </c>
    </row>
    <row r="12" spans="1:53" ht="105.65" customHeight="1" x14ac:dyDescent="0.35">
      <c r="A12" s="55" t="s">
        <v>137</v>
      </c>
      <c r="B12" s="7" t="s">
        <v>138</v>
      </c>
      <c r="C12" s="7" t="s">
        <v>143</v>
      </c>
      <c r="D12" s="7" t="s">
        <v>296</v>
      </c>
      <c r="E12" s="56" t="s">
        <v>518</v>
      </c>
      <c r="F12" s="56">
        <v>3</v>
      </c>
      <c r="G12" s="56" t="s">
        <v>162</v>
      </c>
      <c r="H12" s="56">
        <v>1</v>
      </c>
      <c r="I12" s="56">
        <v>1</v>
      </c>
      <c r="J12" s="56">
        <v>1</v>
      </c>
      <c r="K12" s="56"/>
      <c r="L12" s="56">
        <f>SUM(Tabla143[[#This Row],[TRIM I]:[TRIM IV]])</f>
        <v>3</v>
      </c>
      <c r="M12" s="4"/>
      <c r="N12" s="4"/>
      <c r="O12" s="4"/>
      <c r="P12" s="4"/>
      <c r="Q12" s="4"/>
      <c r="R12" s="4"/>
      <c r="S12" s="7" t="s">
        <v>297</v>
      </c>
      <c r="T12" s="7" t="s">
        <v>145</v>
      </c>
      <c r="U12" s="21" t="s">
        <v>276</v>
      </c>
      <c r="V12" s="35" t="s">
        <v>37</v>
      </c>
      <c r="W12" s="58">
        <v>0.02</v>
      </c>
      <c r="X12" s="7" t="s">
        <v>298</v>
      </c>
      <c r="Y12" s="7" t="s">
        <v>299</v>
      </c>
      <c r="Z12" s="59">
        <v>44956</v>
      </c>
      <c r="AA12" s="60">
        <v>45198</v>
      </c>
      <c r="AB12" s="7" t="s">
        <v>300</v>
      </c>
      <c r="AC12" s="56" t="s">
        <v>301</v>
      </c>
      <c r="AD12" s="56">
        <v>3</v>
      </c>
      <c r="AE12" s="56" t="s">
        <v>162</v>
      </c>
      <c r="AF12" s="56">
        <v>1</v>
      </c>
      <c r="AG12" s="56">
        <v>1</v>
      </c>
      <c r="AH12" s="56">
        <v>1</v>
      </c>
      <c r="AI12" s="56"/>
      <c r="AJ12" s="62">
        <f>SUM(Tabla143[[#This Row],[TRIM I   ]:[TRIM IV     ]])</f>
        <v>3</v>
      </c>
      <c r="AK12" s="21"/>
      <c r="AL12" s="21"/>
      <c r="AM12" s="21"/>
      <c r="AN12" s="21"/>
      <c r="AO12" s="21"/>
      <c r="AP12" s="21"/>
      <c r="AQ12" s="21"/>
      <c r="AR12" s="21"/>
      <c r="AS12" s="21"/>
      <c r="AT12" s="21"/>
      <c r="AU12" s="21"/>
      <c r="AV12" s="21"/>
      <c r="AW12" s="21"/>
      <c r="AX12" s="21"/>
      <c r="AY12" s="56" t="s">
        <v>302</v>
      </c>
      <c r="AZ12" s="56" t="s">
        <v>303</v>
      </c>
      <c r="BA12" s="56" t="s">
        <v>304</v>
      </c>
    </row>
    <row r="13" spans="1:53" x14ac:dyDescent="0.35">
      <c r="A13" s="63"/>
      <c r="B13" s="64"/>
      <c r="C13" s="64"/>
      <c r="D13" s="64"/>
      <c r="E13" s="65"/>
      <c r="F13" s="65"/>
      <c r="G13" s="65"/>
      <c r="H13" s="65"/>
      <c r="I13" s="65"/>
      <c r="J13" s="65"/>
      <c r="K13" s="65"/>
      <c r="L13" s="65"/>
      <c r="M13" s="66"/>
      <c r="N13" s="66"/>
      <c r="O13" s="66"/>
      <c r="P13" s="66"/>
      <c r="Q13" s="66"/>
      <c r="R13" s="66"/>
      <c r="S13" s="64"/>
      <c r="T13" s="64"/>
      <c r="U13" s="64"/>
      <c r="V13" s="64"/>
      <c r="W13" s="91">
        <f>SUM(W6:W12)</f>
        <v>0.19999999999999998</v>
      </c>
      <c r="X13" s="64"/>
      <c r="Y13" s="64"/>
      <c r="Z13" s="67"/>
      <c r="AA13" s="68"/>
      <c r="AB13" s="64"/>
      <c r="AC13" s="65"/>
      <c r="AD13" s="65"/>
      <c r="AE13" s="65"/>
      <c r="AF13" s="65"/>
      <c r="AG13" s="65"/>
      <c r="AH13" s="65"/>
      <c r="AI13" s="65"/>
      <c r="AJ13" s="65"/>
      <c r="AK13" s="64"/>
      <c r="AL13" s="64"/>
      <c r="AM13" s="64"/>
      <c r="AN13" s="64"/>
      <c r="AO13" s="64"/>
      <c r="AP13" s="64"/>
      <c r="AQ13" s="64"/>
      <c r="AR13" s="64"/>
      <c r="AS13" s="64"/>
      <c r="AT13" s="64"/>
      <c r="AU13" s="64"/>
      <c r="AV13" s="64"/>
      <c r="AW13" s="64"/>
      <c r="AX13" s="64"/>
      <c r="AY13" s="69"/>
      <c r="AZ13" s="69"/>
      <c r="BA13" s="69"/>
    </row>
    <row r="14" spans="1:53" ht="105.65" customHeight="1" x14ac:dyDescent="0.35">
      <c r="A14" s="7" t="s">
        <v>137</v>
      </c>
      <c r="B14" s="7" t="s">
        <v>138</v>
      </c>
      <c r="C14" s="7" t="s">
        <v>143</v>
      </c>
      <c r="D14" s="7" t="s">
        <v>305</v>
      </c>
      <c r="E14" s="56" t="s">
        <v>306</v>
      </c>
      <c r="F14" s="56">
        <v>4</v>
      </c>
      <c r="G14" s="56" t="s">
        <v>307</v>
      </c>
      <c r="H14" s="56">
        <v>1</v>
      </c>
      <c r="I14" s="56">
        <v>1</v>
      </c>
      <c r="J14" s="56">
        <v>1</v>
      </c>
      <c r="K14" s="56">
        <v>1</v>
      </c>
      <c r="L14" s="56">
        <f>SUM(Tabla143[[#This Row],[TRIM I]:[TRIM IV]])</f>
        <v>4</v>
      </c>
      <c r="M14" s="4"/>
      <c r="N14" s="4"/>
      <c r="O14" s="4"/>
      <c r="P14" s="4"/>
      <c r="Q14" s="4"/>
      <c r="R14" s="4"/>
      <c r="S14" s="7" t="s">
        <v>297</v>
      </c>
      <c r="T14" s="7" t="s">
        <v>145</v>
      </c>
      <c r="U14" s="7" t="s">
        <v>308</v>
      </c>
      <c r="V14" s="7" t="s">
        <v>309</v>
      </c>
      <c r="W14" s="58">
        <v>0.01</v>
      </c>
      <c r="X14" s="7" t="s">
        <v>310</v>
      </c>
      <c r="Y14" s="7" t="s">
        <v>311</v>
      </c>
      <c r="Z14" s="59">
        <v>44896</v>
      </c>
      <c r="AA14" s="59">
        <v>44942</v>
      </c>
      <c r="AB14" s="7" t="s">
        <v>312</v>
      </c>
      <c r="AC14" s="56" t="s">
        <v>519</v>
      </c>
      <c r="AD14" s="70">
        <v>1</v>
      </c>
      <c r="AE14" s="62" t="s">
        <v>313</v>
      </c>
      <c r="AF14" s="62">
        <v>1</v>
      </c>
      <c r="AG14" s="62"/>
      <c r="AH14" s="62"/>
      <c r="AI14" s="62"/>
      <c r="AJ14" s="62">
        <f>SUM(Tabla143[[#This Row],[TRIM I   ]:[TRIM IV     ]])</f>
        <v>1</v>
      </c>
      <c r="AK14" s="5"/>
      <c r="AL14" s="5"/>
      <c r="AM14" s="5"/>
      <c r="AN14" s="5"/>
      <c r="AO14" s="5"/>
      <c r="AP14" s="5"/>
      <c r="AQ14" s="5"/>
      <c r="AR14" s="5"/>
      <c r="AS14" s="5"/>
      <c r="AT14" s="5"/>
      <c r="AU14" s="5"/>
      <c r="AV14" s="5"/>
      <c r="AW14" s="5"/>
      <c r="AX14" s="5"/>
      <c r="AY14" s="56" t="s">
        <v>167</v>
      </c>
      <c r="AZ14" s="56" t="s">
        <v>314</v>
      </c>
      <c r="BA14" s="56" t="s">
        <v>315</v>
      </c>
    </row>
    <row r="15" spans="1:53" ht="105.65" customHeight="1" x14ac:dyDescent="0.35">
      <c r="A15" s="45"/>
      <c r="B15" s="45"/>
      <c r="C15" s="7"/>
      <c r="D15" s="7"/>
      <c r="E15" s="56"/>
      <c r="F15" s="56"/>
      <c r="G15" s="56"/>
      <c r="H15" s="56"/>
      <c r="I15" s="56"/>
      <c r="J15" s="56"/>
      <c r="K15" s="56"/>
      <c r="L15" s="56"/>
      <c r="M15" s="4"/>
      <c r="N15" s="4"/>
      <c r="O15" s="4"/>
      <c r="P15" s="4"/>
      <c r="Q15" s="4"/>
      <c r="R15" s="4"/>
      <c r="S15" s="7" t="s">
        <v>297</v>
      </c>
      <c r="T15" s="7" t="s">
        <v>145</v>
      </c>
      <c r="U15" s="7" t="s">
        <v>308</v>
      </c>
      <c r="V15" s="7" t="s">
        <v>316</v>
      </c>
      <c r="W15" s="58">
        <v>0.02</v>
      </c>
      <c r="X15" s="7" t="s">
        <v>317</v>
      </c>
      <c r="Y15" s="7" t="s">
        <v>318</v>
      </c>
      <c r="Z15" s="59">
        <v>44928</v>
      </c>
      <c r="AA15" s="59">
        <v>44942</v>
      </c>
      <c r="AB15" s="7" t="s">
        <v>319</v>
      </c>
      <c r="AC15" s="56" t="s">
        <v>320</v>
      </c>
      <c r="AD15" s="62">
        <v>1</v>
      </c>
      <c r="AE15" s="62" t="s">
        <v>321</v>
      </c>
      <c r="AF15" s="62">
        <v>1</v>
      </c>
      <c r="AG15" s="62"/>
      <c r="AH15" s="62"/>
      <c r="AI15" s="62"/>
      <c r="AJ15" s="62">
        <f>SUM(Tabla143[[#This Row],[TRIM I   ]:[TRIM IV     ]])</f>
        <v>1</v>
      </c>
      <c r="AK15" s="5"/>
      <c r="AL15" s="5"/>
      <c r="AM15" s="5"/>
      <c r="AN15" s="5"/>
      <c r="AO15" s="5"/>
      <c r="AP15" s="5"/>
      <c r="AQ15" s="5"/>
      <c r="AR15" s="5"/>
      <c r="AS15" s="5"/>
      <c r="AT15" s="5"/>
      <c r="AU15" s="5"/>
      <c r="AV15" s="5"/>
      <c r="AW15" s="5"/>
      <c r="AX15" s="5"/>
      <c r="AY15" s="56" t="s">
        <v>167</v>
      </c>
      <c r="AZ15" s="56" t="s">
        <v>314</v>
      </c>
      <c r="BA15" s="56" t="s">
        <v>315</v>
      </c>
    </row>
    <row r="16" spans="1:53" ht="105.65" customHeight="1" x14ac:dyDescent="0.35">
      <c r="A16" s="45"/>
      <c r="B16" s="45"/>
      <c r="C16" s="7"/>
      <c r="D16" s="7"/>
      <c r="E16" s="56"/>
      <c r="F16" s="56"/>
      <c r="G16" s="56"/>
      <c r="H16" s="56"/>
      <c r="I16" s="56"/>
      <c r="J16" s="56"/>
      <c r="K16" s="56"/>
      <c r="L16" s="56"/>
      <c r="M16" s="4"/>
      <c r="N16" s="4"/>
      <c r="O16" s="4"/>
      <c r="P16" s="4"/>
      <c r="Q16" s="4"/>
      <c r="R16" s="4"/>
      <c r="S16" s="7" t="s">
        <v>297</v>
      </c>
      <c r="T16" s="7" t="s">
        <v>145</v>
      </c>
      <c r="U16" s="7" t="s">
        <v>308</v>
      </c>
      <c r="V16" s="7" t="s">
        <v>308</v>
      </c>
      <c r="W16" s="58">
        <v>0.02</v>
      </c>
      <c r="X16" s="7" t="s">
        <v>322</v>
      </c>
      <c r="Y16" s="7" t="s">
        <v>323</v>
      </c>
      <c r="Z16" s="59">
        <v>44942</v>
      </c>
      <c r="AA16" s="59">
        <v>44957</v>
      </c>
      <c r="AB16" s="7" t="s">
        <v>324</v>
      </c>
      <c r="AC16" s="56" t="s">
        <v>325</v>
      </c>
      <c r="AD16" s="62">
        <v>1</v>
      </c>
      <c r="AE16" s="62" t="s">
        <v>321</v>
      </c>
      <c r="AF16" s="62">
        <v>1</v>
      </c>
      <c r="AG16" s="62"/>
      <c r="AH16" s="62"/>
      <c r="AI16" s="62"/>
      <c r="AJ16" s="62">
        <f>SUM(Tabla143[[#This Row],[TRIM I   ]:[TRIM IV     ]])</f>
        <v>1</v>
      </c>
      <c r="AK16" s="5"/>
      <c r="AL16" s="5"/>
      <c r="AM16" s="5"/>
      <c r="AN16" s="5"/>
      <c r="AO16" s="5"/>
      <c r="AP16" s="5"/>
      <c r="AQ16" s="5"/>
      <c r="AR16" s="5"/>
      <c r="AS16" s="5"/>
      <c r="AT16" s="5"/>
      <c r="AU16" s="5"/>
      <c r="AV16" s="5"/>
      <c r="AW16" s="5"/>
      <c r="AX16" s="5"/>
      <c r="AY16" s="56" t="s">
        <v>167</v>
      </c>
      <c r="AZ16" s="56" t="s">
        <v>314</v>
      </c>
      <c r="BA16" s="56" t="s">
        <v>315</v>
      </c>
    </row>
    <row r="17" spans="1:53" ht="105.65" customHeight="1" x14ac:dyDescent="0.35">
      <c r="A17" s="45"/>
      <c r="B17" s="45"/>
      <c r="C17" s="7"/>
      <c r="D17" s="7"/>
      <c r="E17" s="56"/>
      <c r="F17" s="56"/>
      <c r="G17" s="56"/>
      <c r="H17" s="56"/>
      <c r="I17" s="56"/>
      <c r="J17" s="56"/>
      <c r="K17" s="56"/>
      <c r="L17" s="56"/>
      <c r="M17" s="4"/>
      <c r="N17" s="4"/>
      <c r="O17" s="4"/>
      <c r="P17" s="4"/>
      <c r="Q17" s="4"/>
      <c r="R17" s="4"/>
      <c r="S17" s="7" t="s">
        <v>297</v>
      </c>
      <c r="T17" s="7" t="s">
        <v>145</v>
      </c>
      <c r="U17" s="7" t="s">
        <v>308</v>
      </c>
      <c r="V17" s="7" t="s">
        <v>308</v>
      </c>
      <c r="W17" s="58">
        <v>0.03</v>
      </c>
      <c r="X17" s="7" t="s">
        <v>326</v>
      </c>
      <c r="Y17" s="7" t="s">
        <v>520</v>
      </c>
      <c r="Z17" s="59">
        <v>44958</v>
      </c>
      <c r="AA17" s="59">
        <v>45289</v>
      </c>
      <c r="AB17" s="7" t="s">
        <v>327</v>
      </c>
      <c r="AC17" s="56" t="s">
        <v>328</v>
      </c>
      <c r="AD17" s="70">
        <v>1</v>
      </c>
      <c r="AE17" s="62" t="s">
        <v>313</v>
      </c>
      <c r="AF17" s="62"/>
      <c r="AG17" s="62">
        <v>1</v>
      </c>
      <c r="AH17" s="62"/>
      <c r="AI17" s="62">
        <v>1</v>
      </c>
      <c r="AJ17" s="62">
        <f>SUM(Tabla143[[#This Row],[TRIM I   ]:[TRIM IV     ]])</f>
        <v>2</v>
      </c>
      <c r="AK17" s="5"/>
      <c r="AL17" s="5"/>
      <c r="AM17" s="5"/>
      <c r="AN17" s="5"/>
      <c r="AO17" s="5"/>
      <c r="AP17" s="5"/>
      <c r="AQ17" s="5"/>
      <c r="AR17" s="5"/>
      <c r="AS17" s="5"/>
      <c r="AT17" s="5"/>
      <c r="AU17" s="5"/>
      <c r="AV17" s="5"/>
      <c r="AW17" s="5"/>
      <c r="AX17" s="5"/>
      <c r="AY17" s="56" t="s">
        <v>167</v>
      </c>
      <c r="AZ17" s="56" t="s">
        <v>314</v>
      </c>
      <c r="BA17" s="56" t="s">
        <v>315</v>
      </c>
    </row>
    <row r="18" spans="1:53" ht="105.65" customHeight="1" x14ac:dyDescent="0.35">
      <c r="A18" s="45" t="s">
        <v>63</v>
      </c>
      <c r="B18" s="45"/>
      <c r="C18" s="7"/>
      <c r="D18" s="7"/>
      <c r="E18" s="56"/>
      <c r="F18" s="56"/>
      <c r="G18" s="56"/>
      <c r="H18" s="56"/>
      <c r="I18" s="56"/>
      <c r="J18" s="56"/>
      <c r="K18" s="56"/>
      <c r="L18" s="56"/>
      <c r="M18" s="4"/>
      <c r="N18" s="4"/>
      <c r="O18" s="4"/>
      <c r="P18" s="4"/>
      <c r="Q18" s="4"/>
      <c r="R18" s="4"/>
      <c r="S18" s="7" t="s">
        <v>297</v>
      </c>
      <c r="T18" s="7" t="s">
        <v>145</v>
      </c>
      <c r="U18" s="7" t="s">
        <v>308</v>
      </c>
      <c r="V18" s="7" t="s">
        <v>308</v>
      </c>
      <c r="W18" s="58">
        <v>0.02</v>
      </c>
      <c r="X18" s="7" t="s">
        <v>329</v>
      </c>
      <c r="Y18" s="7" t="s">
        <v>330</v>
      </c>
      <c r="Z18" s="59">
        <v>45231</v>
      </c>
      <c r="AA18" s="59">
        <v>45289</v>
      </c>
      <c r="AB18" s="7" t="s">
        <v>331</v>
      </c>
      <c r="AC18" s="56" t="s">
        <v>332</v>
      </c>
      <c r="AD18" s="62">
        <v>2</v>
      </c>
      <c r="AE18" s="62" t="s">
        <v>321</v>
      </c>
      <c r="AF18" s="62"/>
      <c r="AG18" s="62"/>
      <c r="AH18" s="62"/>
      <c r="AI18" s="62">
        <v>1</v>
      </c>
      <c r="AJ18" s="62">
        <f>SUM(Tabla143[[#This Row],[TRIM I   ]:[TRIM IV     ]])</f>
        <v>1</v>
      </c>
      <c r="AK18" s="5"/>
      <c r="AL18" s="5"/>
      <c r="AM18" s="5"/>
      <c r="AN18" s="5"/>
      <c r="AO18" s="5"/>
      <c r="AP18" s="5"/>
      <c r="AQ18" s="5"/>
      <c r="AR18" s="5"/>
      <c r="AS18" s="5"/>
      <c r="AT18" s="5"/>
      <c r="AU18" s="5"/>
      <c r="AV18" s="5"/>
      <c r="AW18" s="5"/>
      <c r="AX18" s="5"/>
      <c r="AY18" s="56" t="s">
        <v>167</v>
      </c>
      <c r="AZ18" s="56" t="s">
        <v>314</v>
      </c>
      <c r="BA18" s="56" t="s">
        <v>315</v>
      </c>
    </row>
    <row r="19" spans="1:53" x14ac:dyDescent="0.35">
      <c r="A19" s="63"/>
      <c r="B19" s="63"/>
      <c r="C19" s="64"/>
      <c r="D19" s="64"/>
      <c r="E19" s="65"/>
      <c r="F19" s="65"/>
      <c r="G19" s="65"/>
      <c r="H19" s="65"/>
      <c r="I19" s="65"/>
      <c r="J19" s="65"/>
      <c r="K19" s="65"/>
      <c r="L19" s="65"/>
      <c r="M19" s="66"/>
      <c r="N19" s="66"/>
      <c r="O19" s="66"/>
      <c r="P19" s="66"/>
      <c r="Q19" s="66"/>
      <c r="R19" s="66"/>
      <c r="S19" s="64"/>
      <c r="T19" s="64"/>
      <c r="U19" s="64"/>
      <c r="V19" s="64"/>
      <c r="W19" s="91">
        <f>SUM(W14:W18)</f>
        <v>0.1</v>
      </c>
      <c r="X19" s="64"/>
      <c r="Y19" s="64"/>
      <c r="Z19" s="67"/>
      <c r="AA19" s="67"/>
      <c r="AB19" s="64"/>
      <c r="AC19" s="65"/>
      <c r="AD19" s="69"/>
      <c r="AE19" s="69"/>
      <c r="AF19" s="69"/>
      <c r="AG19" s="69"/>
      <c r="AH19" s="69"/>
      <c r="AI19" s="69"/>
      <c r="AJ19" s="69"/>
      <c r="AK19" s="75"/>
      <c r="AL19" s="75"/>
      <c r="AM19" s="75"/>
      <c r="AN19" s="75"/>
      <c r="AO19" s="75"/>
      <c r="AP19" s="75"/>
      <c r="AQ19" s="75"/>
      <c r="AR19" s="75"/>
      <c r="AS19" s="75"/>
      <c r="AT19" s="75"/>
      <c r="AU19" s="75"/>
      <c r="AV19" s="75"/>
      <c r="AW19" s="75"/>
      <c r="AX19" s="75"/>
      <c r="AY19" s="69"/>
      <c r="AZ19" s="69"/>
      <c r="BA19" s="69"/>
    </row>
    <row r="20" spans="1:53" ht="72.5" x14ac:dyDescent="0.35">
      <c r="A20" s="45" t="s">
        <v>205</v>
      </c>
      <c r="B20" s="7" t="s">
        <v>138</v>
      </c>
      <c r="C20" s="7" t="s">
        <v>143</v>
      </c>
      <c r="D20" s="7" t="s">
        <v>214</v>
      </c>
      <c r="E20" s="56" t="s">
        <v>215</v>
      </c>
      <c r="F20" s="56">
        <v>1</v>
      </c>
      <c r="G20" s="56" t="s">
        <v>162</v>
      </c>
      <c r="H20" s="56"/>
      <c r="I20" s="56"/>
      <c r="J20" s="56">
        <v>1</v>
      </c>
      <c r="K20" s="56"/>
      <c r="L20" s="56">
        <f>SUM(Tabla143[[#This Row],[TRIM I]:[TRIM IV]])</f>
        <v>1</v>
      </c>
      <c r="M20" s="4"/>
      <c r="N20" s="4"/>
      <c r="O20" s="4"/>
      <c r="P20" s="4"/>
      <c r="Q20" s="4"/>
      <c r="R20" s="4"/>
      <c r="S20" s="7" t="s">
        <v>218</v>
      </c>
      <c r="T20" s="7" t="s">
        <v>219</v>
      </c>
      <c r="U20" s="7" t="s">
        <v>146</v>
      </c>
      <c r="V20" s="7" t="s">
        <v>220</v>
      </c>
      <c r="W20" s="58">
        <v>0.01</v>
      </c>
      <c r="X20" s="7" t="s">
        <v>221</v>
      </c>
      <c r="Y20" s="7" t="s">
        <v>222</v>
      </c>
      <c r="Z20" s="59">
        <v>44958</v>
      </c>
      <c r="AA20" s="59">
        <v>45198</v>
      </c>
      <c r="AB20" s="7" t="s">
        <v>210</v>
      </c>
      <c r="AC20" s="56" t="s">
        <v>161</v>
      </c>
      <c r="AD20" s="56">
        <v>1</v>
      </c>
      <c r="AE20" s="56" t="s">
        <v>162</v>
      </c>
      <c r="AF20" s="62"/>
      <c r="AG20" s="56"/>
      <c r="AH20" s="56">
        <v>1</v>
      </c>
      <c r="AI20" s="62"/>
      <c r="AJ20" s="62">
        <f>SUM(Tabla143[[#This Row],[TRIM I   ]:[TRIM IV     ]])</f>
        <v>1</v>
      </c>
      <c r="AK20" s="5"/>
      <c r="AL20" s="5"/>
      <c r="AM20" s="5"/>
      <c r="AN20" s="5"/>
      <c r="AO20" s="5"/>
      <c r="AP20" s="5"/>
      <c r="AQ20" s="5"/>
      <c r="AR20" s="5"/>
      <c r="AS20" s="5"/>
      <c r="AT20" s="5"/>
      <c r="AU20" s="5"/>
      <c r="AV20" s="5"/>
      <c r="AW20" s="5"/>
      <c r="AX20" s="5"/>
      <c r="AY20" s="56" t="s">
        <v>202</v>
      </c>
      <c r="AZ20" s="56" t="s">
        <v>255</v>
      </c>
      <c r="BA20" s="56" t="s">
        <v>206</v>
      </c>
    </row>
    <row r="21" spans="1:53" ht="72.5" x14ac:dyDescent="0.35">
      <c r="A21" s="45"/>
      <c r="B21" s="7"/>
      <c r="C21" s="7"/>
      <c r="D21" s="7"/>
      <c r="E21" s="56"/>
      <c r="F21" s="56"/>
      <c r="G21" s="56"/>
      <c r="H21" s="56"/>
      <c r="I21" s="56"/>
      <c r="J21" s="56"/>
      <c r="K21" s="56"/>
      <c r="L21" s="56"/>
      <c r="M21" s="4"/>
      <c r="N21" s="4"/>
      <c r="O21" s="4"/>
      <c r="P21" s="4"/>
      <c r="Q21" s="4"/>
      <c r="R21" s="4"/>
      <c r="S21" s="7" t="s">
        <v>218</v>
      </c>
      <c r="T21" s="7" t="s">
        <v>219</v>
      </c>
      <c r="U21" s="7" t="s">
        <v>146</v>
      </c>
      <c r="V21" s="7" t="s">
        <v>147</v>
      </c>
      <c r="W21" s="58">
        <v>0.02</v>
      </c>
      <c r="X21" s="7" t="s">
        <v>223</v>
      </c>
      <c r="Y21" s="7" t="s">
        <v>224</v>
      </c>
      <c r="Z21" s="59">
        <v>44958</v>
      </c>
      <c r="AA21" s="59">
        <v>45198</v>
      </c>
      <c r="AB21" s="7" t="s">
        <v>210</v>
      </c>
      <c r="AC21" s="56" t="s">
        <v>161</v>
      </c>
      <c r="AD21" s="56">
        <v>1</v>
      </c>
      <c r="AE21" s="56" t="s">
        <v>162</v>
      </c>
      <c r="AF21" s="62"/>
      <c r="AG21" s="56"/>
      <c r="AH21" s="56">
        <v>1</v>
      </c>
      <c r="AI21" s="62"/>
      <c r="AJ21" s="62">
        <f>SUM(Tabla143[[#This Row],[TRIM I   ]:[TRIM IV     ]])</f>
        <v>1</v>
      </c>
      <c r="AK21" s="5"/>
      <c r="AL21" s="5"/>
      <c r="AM21" s="5"/>
      <c r="AN21" s="5"/>
      <c r="AO21" s="5"/>
      <c r="AP21" s="5"/>
      <c r="AQ21" s="5"/>
      <c r="AR21" s="5"/>
      <c r="AS21" s="5"/>
      <c r="AT21" s="5"/>
      <c r="AU21" s="5"/>
      <c r="AV21" s="5"/>
      <c r="AW21" s="5"/>
      <c r="AX21" s="5"/>
      <c r="AY21" s="56" t="s">
        <v>202</v>
      </c>
      <c r="AZ21" s="56" t="s">
        <v>255</v>
      </c>
      <c r="BA21" s="56" t="s">
        <v>206</v>
      </c>
    </row>
    <row r="22" spans="1:53" ht="72.5" x14ac:dyDescent="0.35">
      <c r="A22" s="45"/>
      <c r="B22" s="7"/>
      <c r="C22" s="7"/>
      <c r="D22" s="7"/>
      <c r="E22" s="56"/>
      <c r="F22" s="56"/>
      <c r="G22" s="56"/>
      <c r="H22" s="56"/>
      <c r="I22" s="56"/>
      <c r="J22" s="56"/>
      <c r="K22" s="56"/>
      <c r="L22" s="56"/>
      <c r="M22" s="4"/>
      <c r="N22" s="4"/>
      <c r="O22" s="4"/>
      <c r="P22" s="4"/>
      <c r="Q22" s="4"/>
      <c r="R22" s="4"/>
      <c r="S22" s="7" t="s">
        <v>218</v>
      </c>
      <c r="T22" s="7" t="s">
        <v>219</v>
      </c>
      <c r="U22" s="7" t="s">
        <v>146</v>
      </c>
      <c r="V22" s="7" t="s">
        <v>147</v>
      </c>
      <c r="W22" s="58">
        <v>0.09</v>
      </c>
      <c r="X22" s="7" t="s">
        <v>225</v>
      </c>
      <c r="Y22" s="7" t="s">
        <v>226</v>
      </c>
      <c r="Z22" s="59">
        <v>44958</v>
      </c>
      <c r="AA22" s="59">
        <v>45198</v>
      </c>
      <c r="AB22" s="7" t="s">
        <v>210</v>
      </c>
      <c r="AC22" s="56" t="s">
        <v>161</v>
      </c>
      <c r="AD22" s="56">
        <v>1</v>
      </c>
      <c r="AE22" s="56" t="s">
        <v>162</v>
      </c>
      <c r="AF22" s="62"/>
      <c r="AG22" s="56"/>
      <c r="AH22" s="56">
        <v>1</v>
      </c>
      <c r="AI22" s="62"/>
      <c r="AJ22" s="62">
        <f>SUM(Tabla143[[#This Row],[TRIM I   ]:[TRIM IV     ]])</f>
        <v>1</v>
      </c>
      <c r="AK22" s="5"/>
      <c r="AL22" s="5"/>
      <c r="AM22" s="5"/>
      <c r="AN22" s="5"/>
      <c r="AO22" s="5"/>
      <c r="AP22" s="5"/>
      <c r="AQ22" s="5"/>
      <c r="AR22" s="5"/>
      <c r="AS22" s="5"/>
      <c r="AT22" s="5"/>
      <c r="AU22" s="5"/>
      <c r="AV22" s="5"/>
      <c r="AW22" s="5"/>
      <c r="AX22" s="5"/>
      <c r="AY22" s="56" t="s">
        <v>202</v>
      </c>
      <c r="AZ22" s="56" t="s">
        <v>255</v>
      </c>
      <c r="BA22" s="56" t="s">
        <v>206</v>
      </c>
    </row>
    <row r="23" spans="1:53" ht="72.5" x14ac:dyDescent="0.35">
      <c r="A23" s="45"/>
      <c r="B23" s="7"/>
      <c r="C23" s="7"/>
      <c r="D23" s="7"/>
      <c r="E23" s="56"/>
      <c r="F23" s="56"/>
      <c r="G23" s="56"/>
      <c r="H23" s="56"/>
      <c r="I23" s="56"/>
      <c r="J23" s="56"/>
      <c r="K23" s="56"/>
      <c r="L23" s="56"/>
      <c r="M23" s="4"/>
      <c r="N23" s="4"/>
      <c r="O23" s="4"/>
      <c r="P23" s="4"/>
      <c r="Q23" s="4"/>
      <c r="R23" s="4"/>
      <c r="S23" s="7" t="s">
        <v>218</v>
      </c>
      <c r="T23" s="7" t="s">
        <v>219</v>
      </c>
      <c r="U23" s="7" t="s">
        <v>146</v>
      </c>
      <c r="V23" s="7" t="s">
        <v>147</v>
      </c>
      <c r="W23" s="58">
        <v>0.01</v>
      </c>
      <c r="X23" s="7" t="s">
        <v>227</v>
      </c>
      <c r="Y23" s="7" t="s">
        <v>228</v>
      </c>
      <c r="Z23" s="59">
        <v>45198</v>
      </c>
      <c r="AA23" s="59">
        <v>45260</v>
      </c>
      <c r="AB23" s="7" t="s">
        <v>210</v>
      </c>
      <c r="AC23" s="56" t="s">
        <v>161</v>
      </c>
      <c r="AD23" s="56">
        <v>1</v>
      </c>
      <c r="AE23" s="56" t="s">
        <v>162</v>
      </c>
      <c r="AF23" s="62"/>
      <c r="AG23" s="56"/>
      <c r="AH23" s="56"/>
      <c r="AI23" s="56">
        <v>1</v>
      </c>
      <c r="AJ23" s="62">
        <f>SUM(Tabla143[[#This Row],[TRIM I   ]:[TRIM IV     ]])</f>
        <v>1</v>
      </c>
      <c r="AK23" s="5"/>
      <c r="AL23" s="5"/>
      <c r="AM23" s="5"/>
      <c r="AN23" s="5"/>
      <c r="AO23" s="5"/>
      <c r="AP23" s="5"/>
      <c r="AQ23" s="5"/>
      <c r="AR23" s="5"/>
      <c r="AS23" s="5"/>
      <c r="AT23" s="5"/>
      <c r="AU23" s="5"/>
      <c r="AV23" s="5"/>
      <c r="AW23" s="5"/>
      <c r="AX23" s="5"/>
      <c r="AY23" s="56" t="s">
        <v>202</v>
      </c>
      <c r="AZ23" s="56" t="s">
        <v>255</v>
      </c>
      <c r="BA23" s="56" t="s">
        <v>206</v>
      </c>
    </row>
    <row r="24" spans="1:53" ht="58" x14ac:dyDescent="0.35">
      <c r="A24" s="45"/>
      <c r="B24" s="45"/>
      <c r="C24" s="7"/>
      <c r="D24" s="7"/>
      <c r="E24" s="56"/>
      <c r="F24" s="56"/>
      <c r="G24" s="56"/>
      <c r="H24" s="56"/>
      <c r="I24" s="56"/>
      <c r="J24" s="56"/>
      <c r="K24" s="56"/>
      <c r="L24" s="56"/>
      <c r="M24" s="57"/>
      <c r="N24" s="57"/>
      <c r="O24" s="57"/>
      <c r="P24" s="57"/>
      <c r="Q24" s="57"/>
      <c r="R24" s="57"/>
      <c r="S24" s="7" t="s">
        <v>144</v>
      </c>
      <c r="T24" s="7" t="s">
        <v>145</v>
      </c>
      <c r="U24" s="7" t="s">
        <v>146</v>
      </c>
      <c r="V24" s="7" t="s">
        <v>147</v>
      </c>
      <c r="W24" s="58">
        <v>0.01</v>
      </c>
      <c r="X24" s="21" t="s">
        <v>148</v>
      </c>
      <c r="Y24" s="7" t="s">
        <v>149</v>
      </c>
      <c r="Z24" s="59">
        <v>45111</v>
      </c>
      <c r="AA24" s="60">
        <v>45247</v>
      </c>
      <c r="AB24" s="7" t="s">
        <v>150</v>
      </c>
      <c r="AC24" s="56" t="s">
        <v>155</v>
      </c>
      <c r="AD24" s="56">
        <v>1</v>
      </c>
      <c r="AE24" s="56" t="s">
        <v>162</v>
      </c>
      <c r="AF24" s="56"/>
      <c r="AG24" s="56"/>
      <c r="AH24" s="56"/>
      <c r="AI24" s="56">
        <v>1</v>
      </c>
      <c r="AJ24" s="62">
        <f>SUM(Tabla143[[#This Row],[TRIM I   ]:[TRIM IV     ]])</f>
        <v>1</v>
      </c>
      <c r="AK24" s="21"/>
      <c r="AL24" s="21"/>
      <c r="AM24" s="21"/>
      <c r="AN24" s="21"/>
      <c r="AO24" s="21"/>
      <c r="AP24" s="21"/>
      <c r="AQ24" s="21"/>
      <c r="AR24" s="21"/>
      <c r="AS24" s="21"/>
      <c r="AT24" s="21"/>
      <c r="AU24" s="21"/>
      <c r="AV24" s="21"/>
      <c r="AW24" s="21"/>
      <c r="AX24" s="21"/>
      <c r="AY24" s="56" t="s">
        <v>167</v>
      </c>
      <c r="AZ24" s="56" t="s">
        <v>168</v>
      </c>
      <c r="BA24" s="56" t="s">
        <v>168</v>
      </c>
    </row>
    <row r="25" spans="1:53" ht="105.65" customHeight="1" x14ac:dyDescent="0.35">
      <c r="A25" s="46" t="s">
        <v>137</v>
      </c>
      <c r="B25" s="46" t="s">
        <v>138</v>
      </c>
      <c r="C25" s="7" t="s">
        <v>143</v>
      </c>
      <c r="D25" s="46" t="s">
        <v>366</v>
      </c>
      <c r="E25" s="29" t="s">
        <v>367</v>
      </c>
      <c r="F25" s="56">
        <v>3</v>
      </c>
      <c r="G25" s="56" t="s">
        <v>162</v>
      </c>
      <c r="H25" s="56"/>
      <c r="I25" s="56"/>
      <c r="J25" s="56"/>
      <c r="K25" s="56">
        <v>3</v>
      </c>
      <c r="L25" s="56">
        <f>SUM(Tabla143[[#This Row],[TRIM I]:[TRIM IV]])</f>
        <v>3</v>
      </c>
      <c r="M25" s="56"/>
      <c r="N25" s="56"/>
      <c r="O25" s="56"/>
      <c r="P25" s="56"/>
      <c r="Q25" s="56"/>
      <c r="R25" s="56"/>
      <c r="S25" s="7" t="s">
        <v>144</v>
      </c>
      <c r="T25" s="7" t="s">
        <v>145</v>
      </c>
      <c r="U25" s="7" t="s">
        <v>146</v>
      </c>
      <c r="V25" s="7" t="s">
        <v>147</v>
      </c>
      <c r="W25" s="58">
        <v>0.03</v>
      </c>
      <c r="X25" s="21" t="s">
        <v>465</v>
      </c>
      <c r="Y25" s="46" t="s">
        <v>521</v>
      </c>
      <c r="Z25" s="59">
        <v>44958</v>
      </c>
      <c r="AA25" s="60">
        <v>45275</v>
      </c>
      <c r="AB25" s="46" t="s">
        <v>368</v>
      </c>
      <c r="AC25" s="29" t="s">
        <v>369</v>
      </c>
      <c r="AD25" s="56">
        <v>2</v>
      </c>
      <c r="AE25" s="56" t="s">
        <v>162</v>
      </c>
      <c r="AF25" s="56"/>
      <c r="AG25" s="56">
        <v>1</v>
      </c>
      <c r="AH25" s="56"/>
      <c r="AI25" s="56">
        <v>1</v>
      </c>
      <c r="AJ25" s="62">
        <f>SUM(Tabla143[[#This Row],[TRIM I   ]:[TRIM IV     ]])</f>
        <v>2</v>
      </c>
      <c r="AK25" s="56"/>
      <c r="AL25" s="56"/>
      <c r="AM25" s="56"/>
      <c r="AN25" s="56"/>
      <c r="AO25" s="56"/>
      <c r="AP25" s="56"/>
      <c r="AQ25" s="56"/>
      <c r="AR25" s="56"/>
      <c r="AS25" s="56"/>
      <c r="AT25" s="56"/>
      <c r="AU25" s="56"/>
      <c r="AV25" s="56"/>
      <c r="AW25" s="56"/>
      <c r="AX25" s="56"/>
      <c r="AY25" s="29" t="s">
        <v>364</v>
      </c>
      <c r="AZ25" s="56" t="s">
        <v>370</v>
      </c>
      <c r="BA25" s="56" t="s">
        <v>371</v>
      </c>
    </row>
    <row r="26" spans="1:53" ht="105.65" customHeight="1" x14ac:dyDescent="0.35">
      <c r="A26" s="52"/>
      <c r="B26" s="46"/>
      <c r="C26" s="46"/>
      <c r="D26" s="46"/>
      <c r="E26" s="29"/>
      <c r="F26" s="56"/>
      <c r="G26" s="56"/>
      <c r="H26" s="56"/>
      <c r="I26" s="56"/>
      <c r="J26" s="56"/>
      <c r="K26" s="56"/>
      <c r="L26" s="56"/>
      <c r="M26" s="56"/>
      <c r="N26" s="56"/>
      <c r="O26" s="56"/>
      <c r="P26" s="56"/>
      <c r="Q26" s="56"/>
      <c r="R26" s="56"/>
      <c r="S26" s="7" t="s">
        <v>144</v>
      </c>
      <c r="T26" s="7" t="s">
        <v>145</v>
      </c>
      <c r="U26" s="7" t="s">
        <v>146</v>
      </c>
      <c r="V26" s="7" t="s">
        <v>147</v>
      </c>
      <c r="W26" s="58">
        <v>0.03</v>
      </c>
      <c r="X26" s="7" t="s">
        <v>466</v>
      </c>
      <c r="Y26" s="46" t="s">
        <v>521</v>
      </c>
      <c r="Z26" s="59">
        <v>44958</v>
      </c>
      <c r="AA26" s="60">
        <v>45275</v>
      </c>
      <c r="AB26" s="46" t="s">
        <v>368</v>
      </c>
      <c r="AC26" s="29" t="s">
        <v>369</v>
      </c>
      <c r="AD26" s="56">
        <v>2</v>
      </c>
      <c r="AE26" s="56" t="s">
        <v>162</v>
      </c>
      <c r="AF26" s="56"/>
      <c r="AG26" s="56">
        <v>1</v>
      </c>
      <c r="AH26" s="56"/>
      <c r="AI26" s="56">
        <v>1</v>
      </c>
      <c r="AJ26" s="62">
        <f>SUM(Tabla143[[#This Row],[TRIM I   ]:[TRIM IV     ]])</f>
        <v>2</v>
      </c>
      <c r="AK26" s="62"/>
      <c r="AL26" s="62"/>
      <c r="AM26" s="62"/>
      <c r="AN26" s="62"/>
      <c r="AO26" s="62"/>
      <c r="AP26" s="62"/>
      <c r="AQ26" s="62"/>
      <c r="AR26" s="62"/>
      <c r="AS26" s="62"/>
      <c r="AT26" s="62"/>
      <c r="AU26" s="62"/>
      <c r="AV26" s="62"/>
      <c r="AW26" s="62"/>
      <c r="AX26" s="62"/>
      <c r="AY26" s="29" t="s">
        <v>364</v>
      </c>
      <c r="AZ26" s="56" t="s">
        <v>372</v>
      </c>
      <c r="BA26" s="56" t="s">
        <v>371</v>
      </c>
    </row>
    <row r="27" spans="1:53" ht="105.65" customHeight="1" x14ac:dyDescent="0.35">
      <c r="A27" s="52"/>
      <c r="B27" s="46"/>
      <c r="C27" s="46"/>
      <c r="D27" s="46"/>
      <c r="E27" s="29"/>
      <c r="F27" s="56"/>
      <c r="G27" s="56"/>
      <c r="H27" s="56"/>
      <c r="I27" s="56"/>
      <c r="J27" s="56"/>
      <c r="K27" s="56"/>
      <c r="L27" s="56"/>
      <c r="M27" s="56"/>
      <c r="N27" s="56"/>
      <c r="O27" s="56"/>
      <c r="P27" s="56"/>
      <c r="Q27" s="56"/>
      <c r="R27" s="56"/>
      <c r="S27" s="7" t="s">
        <v>144</v>
      </c>
      <c r="T27" s="7" t="s">
        <v>145</v>
      </c>
      <c r="U27" s="7" t="s">
        <v>146</v>
      </c>
      <c r="V27" s="7" t="s">
        <v>147</v>
      </c>
      <c r="W27" s="58">
        <v>0.03</v>
      </c>
      <c r="X27" s="48" t="s">
        <v>467</v>
      </c>
      <c r="Y27" s="46" t="s">
        <v>521</v>
      </c>
      <c r="Z27" s="59">
        <v>44958</v>
      </c>
      <c r="AA27" s="60">
        <v>45275</v>
      </c>
      <c r="AB27" s="46" t="s">
        <v>368</v>
      </c>
      <c r="AC27" s="29" t="s">
        <v>369</v>
      </c>
      <c r="AD27" s="56">
        <v>2</v>
      </c>
      <c r="AE27" s="56" t="s">
        <v>162</v>
      </c>
      <c r="AF27" s="56"/>
      <c r="AG27" s="56">
        <v>1</v>
      </c>
      <c r="AH27" s="56"/>
      <c r="AI27" s="56">
        <v>1</v>
      </c>
      <c r="AJ27" s="62">
        <f>SUM(Tabla143[[#This Row],[TRIM I   ]:[TRIM IV     ]])</f>
        <v>2</v>
      </c>
      <c r="AK27" s="62"/>
      <c r="AL27" s="62"/>
      <c r="AM27" s="62"/>
      <c r="AN27" s="62"/>
      <c r="AO27" s="62"/>
      <c r="AP27" s="62"/>
      <c r="AQ27" s="62"/>
      <c r="AR27" s="62"/>
      <c r="AS27" s="62"/>
      <c r="AT27" s="62"/>
      <c r="AU27" s="62"/>
      <c r="AV27" s="62"/>
      <c r="AW27" s="62"/>
      <c r="AX27" s="62"/>
      <c r="AY27" s="29" t="s">
        <v>364</v>
      </c>
      <c r="AZ27" s="56" t="s">
        <v>365</v>
      </c>
      <c r="BA27" s="56" t="s">
        <v>371</v>
      </c>
    </row>
    <row r="28" spans="1:53" s="3" customFormat="1" ht="58" x14ac:dyDescent="0.35">
      <c r="A28" s="7" t="s">
        <v>137</v>
      </c>
      <c r="B28" s="7" t="s">
        <v>138</v>
      </c>
      <c r="C28" s="7" t="s">
        <v>143</v>
      </c>
      <c r="D28" s="7" t="s">
        <v>522</v>
      </c>
      <c r="E28" s="56" t="s">
        <v>161</v>
      </c>
      <c r="F28" s="56">
        <v>4</v>
      </c>
      <c r="G28" s="56" t="s">
        <v>162</v>
      </c>
      <c r="H28" s="56">
        <v>1</v>
      </c>
      <c r="I28" s="56">
        <v>1</v>
      </c>
      <c r="J28" s="56">
        <v>1</v>
      </c>
      <c r="K28" s="56">
        <v>1</v>
      </c>
      <c r="L28" s="56">
        <f>SUM(Tabla143[[#This Row],[TRIM I]:[TRIM IV]])</f>
        <v>4</v>
      </c>
      <c r="M28" s="57"/>
      <c r="N28" s="57"/>
      <c r="O28" s="57"/>
      <c r="P28" s="57"/>
      <c r="Q28" s="57"/>
      <c r="R28" s="57"/>
      <c r="S28" s="7" t="s">
        <v>144</v>
      </c>
      <c r="T28" s="7" t="s">
        <v>145</v>
      </c>
      <c r="U28" s="7" t="s">
        <v>146</v>
      </c>
      <c r="V28" s="7" t="s">
        <v>151</v>
      </c>
      <c r="W28" s="58">
        <v>0.01</v>
      </c>
      <c r="X28" s="7" t="s">
        <v>152</v>
      </c>
      <c r="Y28" s="7" t="s">
        <v>153</v>
      </c>
      <c r="Z28" s="59">
        <v>45026</v>
      </c>
      <c r="AA28" s="59">
        <v>45212</v>
      </c>
      <c r="AB28" s="7" t="s">
        <v>159</v>
      </c>
      <c r="AC28" s="56" t="s">
        <v>154</v>
      </c>
      <c r="AD28" s="62">
        <v>2</v>
      </c>
      <c r="AE28" s="56" t="s">
        <v>162</v>
      </c>
      <c r="AF28" s="62"/>
      <c r="AG28" s="56">
        <v>1</v>
      </c>
      <c r="AH28" s="56"/>
      <c r="AI28" s="56">
        <v>1</v>
      </c>
      <c r="AJ28" s="62">
        <f>SUM(Tabla143[[#This Row],[TRIM I   ]:[TRIM IV     ]])</f>
        <v>2</v>
      </c>
      <c r="AK28" s="6"/>
      <c r="AL28" s="6"/>
      <c r="AM28" s="6"/>
      <c r="AN28" s="6"/>
      <c r="AO28" s="6"/>
      <c r="AP28" s="6"/>
      <c r="AQ28" s="6"/>
      <c r="AR28" s="6"/>
      <c r="AS28" s="6"/>
      <c r="AT28" s="6"/>
      <c r="AU28" s="6"/>
      <c r="AV28" s="6"/>
      <c r="AW28" s="6"/>
      <c r="AX28" s="6"/>
      <c r="AY28" s="56" t="s">
        <v>167</v>
      </c>
      <c r="AZ28" s="56" t="s">
        <v>168</v>
      </c>
      <c r="BA28" s="56" t="s">
        <v>168</v>
      </c>
    </row>
    <row r="29" spans="1:53" ht="58" x14ac:dyDescent="0.35">
      <c r="A29" s="45"/>
      <c r="B29" s="45"/>
      <c r="C29" s="7"/>
      <c r="D29" s="7"/>
      <c r="E29" s="56"/>
      <c r="F29" s="56"/>
      <c r="G29" s="56"/>
      <c r="H29" s="56"/>
      <c r="I29" s="56"/>
      <c r="J29" s="56"/>
      <c r="K29" s="56"/>
      <c r="L29" s="56"/>
      <c r="M29" s="4"/>
      <c r="N29" s="4"/>
      <c r="O29" s="4"/>
      <c r="P29" s="4"/>
      <c r="Q29" s="4"/>
      <c r="R29" s="4"/>
      <c r="S29" s="7" t="s">
        <v>144</v>
      </c>
      <c r="T29" s="7" t="s">
        <v>145</v>
      </c>
      <c r="U29" s="7" t="s">
        <v>146</v>
      </c>
      <c r="V29" s="7" t="s">
        <v>156</v>
      </c>
      <c r="W29" s="58">
        <v>0.01</v>
      </c>
      <c r="X29" s="7" t="s">
        <v>157</v>
      </c>
      <c r="Y29" s="7" t="s">
        <v>158</v>
      </c>
      <c r="Z29" s="59">
        <v>44958</v>
      </c>
      <c r="AA29" s="59">
        <v>45198</v>
      </c>
      <c r="AB29" s="7" t="s">
        <v>160</v>
      </c>
      <c r="AC29" s="56" t="s">
        <v>154</v>
      </c>
      <c r="AD29" s="62">
        <v>2</v>
      </c>
      <c r="AE29" s="56" t="s">
        <v>162</v>
      </c>
      <c r="AF29" s="62">
        <v>1</v>
      </c>
      <c r="AG29" s="56"/>
      <c r="AH29" s="56">
        <v>1</v>
      </c>
      <c r="AI29" s="56"/>
      <c r="AJ29" s="62">
        <f>SUM(Tabla143[[#This Row],[TRIM I   ]:[TRIM IV     ]])</f>
        <v>2</v>
      </c>
      <c r="AK29" s="5"/>
      <c r="AL29" s="5"/>
      <c r="AM29" s="5"/>
      <c r="AN29" s="5"/>
      <c r="AO29" s="5"/>
      <c r="AP29" s="5"/>
      <c r="AQ29" s="5"/>
      <c r="AR29" s="5"/>
      <c r="AS29" s="5"/>
      <c r="AT29" s="5"/>
      <c r="AU29" s="5"/>
      <c r="AV29" s="5"/>
      <c r="AW29" s="5"/>
      <c r="AX29" s="5"/>
      <c r="AY29" s="56" t="s">
        <v>167</v>
      </c>
      <c r="AZ29" s="56" t="s">
        <v>168</v>
      </c>
      <c r="BA29" s="56" t="s">
        <v>168</v>
      </c>
    </row>
    <row r="30" spans="1:53" x14ac:dyDescent="0.35">
      <c r="A30" s="63"/>
      <c r="B30" s="63"/>
      <c r="C30" s="64"/>
      <c r="D30" s="64"/>
      <c r="E30" s="65"/>
      <c r="F30" s="65"/>
      <c r="G30" s="65"/>
      <c r="H30" s="65"/>
      <c r="I30" s="65"/>
      <c r="J30" s="65"/>
      <c r="K30" s="65"/>
      <c r="L30" s="65"/>
      <c r="M30" s="66"/>
      <c r="N30" s="66"/>
      <c r="O30" s="66"/>
      <c r="P30" s="66"/>
      <c r="Q30" s="66"/>
      <c r="R30" s="66"/>
      <c r="S30" s="64"/>
      <c r="T30" s="64"/>
      <c r="U30" s="64"/>
      <c r="V30" s="64"/>
      <c r="W30" s="91">
        <f>SUM(W20:W29)</f>
        <v>0.25</v>
      </c>
      <c r="X30" s="64"/>
      <c r="Y30" s="64"/>
      <c r="Z30" s="67"/>
      <c r="AA30" s="67"/>
      <c r="AB30" s="64"/>
      <c r="AC30" s="65"/>
      <c r="AD30" s="69"/>
      <c r="AE30" s="65"/>
      <c r="AF30" s="69"/>
      <c r="AG30" s="65"/>
      <c r="AH30" s="65"/>
      <c r="AI30" s="65"/>
      <c r="AJ30" s="69"/>
      <c r="AK30" s="75"/>
      <c r="AL30" s="75"/>
      <c r="AM30" s="75"/>
      <c r="AN30" s="75"/>
      <c r="AO30" s="75"/>
      <c r="AP30" s="75"/>
      <c r="AQ30" s="75"/>
      <c r="AR30" s="75"/>
      <c r="AS30" s="75"/>
      <c r="AT30" s="75"/>
      <c r="AU30" s="75"/>
      <c r="AV30" s="75"/>
      <c r="AW30" s="75"/>
      <c r="AX30" s="75"/>
      <c r="AY30" s="69"/>
      <c r="AZ30" s="69"/>
      <c r="BA30" s="69"/>
    </row>
    <row r="31" spans="1:53" ht="188.5" x14ac:dyDescent="0.35">
      <c r="A31" s="45" t="s">
        <v>137</v>
      </c>
      <c r="B31" s="7" t="s">
        <v>138</v>
      </c>
      <c r="C31" s="7" t="s">
        <v>143</v>
      </c>
      <c r="D31" s="7" t="s">
        <v>216</v>
      </c>
      <c r="E31" s="56" t="s">
        <v>217</v>
      </c>
      <c r="F31" s="56">
        <v>4</v>
      </c>
      <c r="G31" s="56" t="s">
        <v>162</v>
      </c>
      <c r="H31" s="56">
        <v>1</v>
      </c>
      <c r="I31" s="56">
        <v>1</v>
      </c>
      <c r="J31" s="56">
        <v>1</v>
      </c>
      <c r="K31" s="56">
        <v>1</v>
      </c>
      <c r="L31" s="56">
        <f>SUM(Tabla143[[#This Row],[TRIM I]:[TRIM IV]])</f>
        <v>4</v>
      </c>
      <c r="M31" s="4"/>
      <c r="N31" s="4"/>
      <c r="O31" s="4"/>
      <c r="P31" s="4"/>
      <c r="Q31" s="4"/>
      <c r="R31" s="4"/>
      <c r="S31" s="7" t="s">
        <v>233</v>
      </c>
      <c r="T31" s="7" t="s">
        <v>234</v>
      </c>
      <c r="U31" s="85" t="s">
        <v>235</v>
      </c>
      <c r="V31" s="85" t="s">
        <v>252</v>
      </c>
      <c r="W31" s="58">
        <v>0.03</v>
      </c>
      <c r="X31" s="80" t="s">
        <v>253</v>
      </c>
      <c r="Y31" s="80" t="s">
        <v>523</v>
      </c>
      <c r="Z31" s="59">
        <v>44928</v>
      </c>
      <c r="AA31" s="59">
        <v>45289</v>
      </c>
      <c r="AB31" s="7" t="s">
        <v>254</v>
      </c>
      <c r="AC31" s="56" t="s">
        <v>161</v>
      </c>
      <c r="AD31" s="62">
        <v>2</v>
      </c>
      <c r="AE31" s="56" t="s">
        <v>162</v>
      </c>
      <c r="AF31" s="62"/>
      <c r="AG31" s="62">
        <v>1</v>
      </c>
      <c r="AH31" s="62"/>
      <c r="AI31" s="62">
        <v>1</v>
      </c>
      <c r="AJ31" s="62">
        <f>SUM(Tabla143[[#This Row],[TRIM I   ]:[TRIM IV     ]])</f>
        <v>2</v>
      </c>
      <c r="AK31" s="5"/>
      <c r="AL31" s="5"/>
      <c r="AM31" s="5"/>
      <c r="AN31" s="5"/>
      <c r="AO31" s="5"/>
      <c r="AP31" s="5"/>
      <c r="AQ31" s="5"/>
      <c r="AR31" s="5"/>
      <c r="AS31" s="5"/>
      <c r="AT31" s="5"/>
      <c r="AU31" s="5"/>
      <c r="AV31" s="5"/>
      <c r="AW31" s="5"/>
      <c r="AX31" s="5"/>
      <c r="AY31" s="56" t="s">
        <v>202</v>
      </c>
      <c r="AZ31" s="56" t="s">
        <v>497</v>
      </c>
      <c r="BA31" s="56" t="s">
        <v>497</v>
      </c>
    </row>
    <row r="32" spans="1:53" ht="58" x14ac:dyDescent="0.35">
      <c r="A32" s="45"/>
      <c r="B32" s="45"/>
      <c r="C32" s="7"/>
      <c r="D32" s="7"/>
      <c r="E32" s="56"/>
      <c r="F32" s="56"/>
      <c r="G32" s="56"/>
      <c r="H32" s="56"/>
      <c r="I32" s="56"/>
      <c r="J32" s="56"/>
      <c r="K32" s="56"/>
      <c r="L32" s="56"/>
      <c r="M32" s="4"/>
      <c r="N32" s="4"/>
      <c r="O32" s="4"/>
      <c r="P32" s="4"/>
      <c r="Q32" s="4"/>
      <c r="R32" s="4"/>
      <c r="S32" s="7" t="s">
        <v>233</v>
      </c>
      <c r="T32" s="7" t="s">
        <v>234</v>
      </c>
      <c r="U32" s="85" t="s">
        <v>235</v>
      </c>
      <c r="V32" s="85" t="s">
        <v>247</v>
      </c>
      <c r="W32" s="58">
        <v>0.06</v>
      </c>
      <c r="X32" s="7" t="s">
        <v>248</v>
      </c>
      <c r="Y32" s="7" t="s">
        <v>249</v>
      </c>
      <c r="Z32" s="59">
        <v>44928</v>
      </c>
      <c r="AA32" s="59">
        <v>45289</v>
      </c>
      <c r="AB32" s="7" t="s">
        <v>250</v>
      </c>
      <c r="AC32" s="56" t="s">
        <v>251</v>
      </c>
      <c r="AD32" s="62">
        <v>12</v>
      </c>
      <c r="AE32" s="56" t="s">
        <v>482</v>
      </c>
      <c r="AF32" s="62">
        <v>3</v>
      </c>
      <c r="AG32" s="62">
        <v>3</v>
      </c>
      <c r="AH32" s="62">
        <v>3</v>
      </c>
      <c r="AI32" s="62">
        <v>3</v>
      </c>
      <c r="AJ32" s="62">
        <f>SUM(Tabla143[[#This Row],[TRIM I   ]:[TRIM IV     ]])</f>
        <v>12</v>
      </c>
      <c r="AK32" s="5"/>
      <c r="AL32" s="5"/>
      <c r="AM32" s="5"/>
      <c r="AN32" s="5"/>
      <c r="AO32" s="5"/>
      <c r="AP32" s="5"/>
      <c r="AQ32" s="5"/>
      <c r="AR32" s="5"/>
      <c r="AS32" s="5"/>
      <c r="AT32" s="5"/>
      <c r="AU32" s="5"/>
      <c r="AV32" s="5"/>
      <c r="AW32" s="5"/>
      <c r="AX32" s="5"/>
      <c r="AY32" s="56" t="s">
        <v>202</v>
      </c>
      <c r="AZ32" s="56" t="s">
        <v>497</v>
      </c>
      <c r="BA32" s="56" t="s">
        <v>497</v>
      </c>
    </row>
    <row r="33" spans="1:53" ht="58" x14ac:dyDescent="0.35">
      <c r="A33" s="45"/>
      <c r="B33" s="7"/>
      <c r="C33" s="7"/>
      <c r="D33" s="32"/>
      <c r="E33" s="56"/>
      <c r="F33" s="56"/>
      <c r="G33" s="56"/>
      <c r="H33" s="56"/>
      <c r="I33" s="56"/>
      <c r="J33" s="56"/>
      <c r="K33" s="56"/>
      <c r="L33" s="72"/>
      <c r="M33" s="4"/>
      <c r="N33" s="4"/>
      <c r="O33" s="4"/>
      <c r="P33" s="4"/>
      <c r="Q33" s="4"/>
      <c r="R33" s="4"/>
      <c r="S33" s="7" t="s">
        <v>233</v>
      </c>
      <c r="T33" s="7" t="s">
        <v>234</v>
      </c>
      <c r="U33" s="85" t="s">
        <v>235</v>
      </c>
      <c r="V33" s="85" t="s">
        <v>236</v>
      </c>
      <c r="W33" s="58">
        <v>0.08</v>
      </c>
      <c r="X33" s="7" t="s">
        <v>241</v>
      </c>
      <c r="Y33" s="7" t="s">
        <v>242</v>
      </c>
      <c r="Z33" s="59">
        <v>45108</v>
      </c>
      <c r="AA33" s="59">
        <v>45169</v>
      </c>
      <c r="AB33" s="7" t="s">
        <v>243</v>
      </c>
      <c r="AC33" s="56" t="s">
        <v>240</v>
      </c>
      <c r="AD33" s="62">
        <v>1</v>
      </c>
      <c r="AE33" s="56" t="s">
        <v>483</v>
      </c>
      <c r="AF33" s="62"/>
      <c r="AG33" s="62"/>
      <c r="AH33" s="62">
        <v>1</v>
      </c>
      <c r="AI33" s="62"/>
      <c r="AJ33" s="62">
        <f>SUM(Tabla143[[#This Row],[TRIM I   ]:[TRIM IV     ]])</f>
        <v>1</v>
      </c>
      <c r="AK33" s="5"/>
      <c r="AL33" s="5"/>
      <c r="AM33" s="5"/>
      <c r="AN33" s="5"/>
      <c r="AO33" s="5"/>
      <c r="AP33" s="5"/>
      <c r="AQ33" s="5"/>
      <c r="AR33" s="5"/>
      <c r="AS33" s="5"/>
      <c r="AT33" s="5"/>
      <c r="AU33" s="5"/>
      <c r="AV33" s="5"/>
      <c r="AW33" s="5"/>
      <c r="AX33" s="5"/>
      <c r="AY33" s="56" t="s">
        <v>202</v>
      </c>
      <c r="AZ33" s="56" t="s">
        <v>497</v>
      </c>
      <c r="BA33" s="56" t="s">
        <v>497</v>
      </c>
    </row>
    <row r="34" spans="1:53" ht="116" x14ac:dyDescent="0.35">
      <c r="A34" s="45"/>
      <c r="B34" s="7"/>
      <c r="C34" s="7"/>
      <c r="D34" s="7"/>
      <c r="E34" s="56"/>
      <c r="F34" s="56"/>
      <c r="G34" s="56"/>
      <c r="H34" s="56"/>
      <c r="I34" s="56"/>
      <c r="J34" s="56"/>
      <c r="K34" s="56"/>
      <c r="L34" s="72"/>
      <c r="M34" s="4"/>
      <c r="N34" s="4"/>
      <c r="O34" s="4"/>
      <c r="P34" s="4"/>
      <c r="Q34" s="4"/>
      <c r="R34" s="4"/>
      <c r="S34" s="7" t="s">
        <v>233</v>
      </c>
      <c r="T34" s="7" t="s">
        <v>234</v>
      </c>
      <c r="U34" s="85" t="s">
        <v>235</v>
      </c>
      <c r="V34" s="85" t="s">
        <v>236</v>
      </c>
      <c r="W34" s="58">
        <v>0.08</v>
      </c>
      <c r="X34" s="7" t="s">
        <v>244</v>
      </c>
      <c r="Y34" s="7" t="s">
        <v>245</v>
      </c>
      <c r="Z34" s="59">
        <v>44928</v>
      </c>
      <c r="AA34" s="59">
        <v>45289</v>
      </c>
      <c r="AB34" s="7" t="s">
        <v>246</v>
      </c>
      <c r="AC34" s="56" t="s">
        <v>240</v>
      </c>
      <c r="AD34" s="62">
        <v>5</v>
      </c>
      <c r="AE34" s="56" t="s">
        <v>483</v>
      </c>
      <c r="AF34" s="62">
        <v>1</v>
      </c>
      <c r="AG34" s="62">
        <v>1</v>
      </c>
      <c r="AH34" s="62">
        <v>1</v>
      </c>
      <c r="AI34" s="62">
        <v>2</v>
      </c>
      <c r="AJ34" s="62">
        <f>SUM(Tabla143[[#This Row],[TRIM I   ]:[TRIM IV     ]])</f>
        <v>5</v>
      </c>
      <c r="AK34" s="5"/>
      <c r="AL34" s="5"/>
      <c r="AM34" s="5"/>
      <c r="AN34" s="5"/>
      <c r="AO34" s="5"/>
      <c r="AP34" s="5"/>
      <c r="AQ34" s="5"/>
      <c r="AR34" s="5"/>
      <c r="AS34" s="5"/>
      <c r="AT34" s="5"/>
      <c r="AU34" s="5"/>
      <c r="AV34" s="5"/>
      <c r="AW34" s="5"/>
      <c r="AX34" s="5"/>
      <c r="AY34" s="56" t="s">
        <v>202</v>
      </c>
      <c r="AZ34" s="56" t="s">
        <v>497</v>
      </c>
      <c r="BA34" s="56" t="s">
        <v>497</v>
      </c>
    </row>
    <row r="35" spans="1:53" x14ac:dyDescent="0.35">
      <c r="A35" s="63"/>
      <c r="B35" s="64"/>
      <c r="C35" s="64"/>
      <c r="D35" s="64"/>
      <c r="E35" s="65"/>
      <c r="F35" s="65"/>
      <c r="G35" s="65"/>
      <c r="H35" s="65"/>
      <c r="I35" s="65"/>
      <c r="J35" s="65"/>
      <c r="K35" s="65"/>
      <c r="L35" s="83"/>
      <c r="M35" s="66"/>
      <c r="N35" s="66"/>
      <c r="O35" s="66"/>
      <c r="P35" s="66"/>
      <c r="Q35" s="66"/>
      <c r="R35" s="66"/>
      <c r="S35" s="64"/>
      <c r="T35" s="64"/>
      <c r="U35" s="64"/>
      <c r="V35" s="64"/>
      <c r="W35" s="91">
        <f>SUM(W31:W34)</f>
        <v>0.25</v>
      </c>
      <c r="X35" s="64"/>
      <c r="Y35" s="64"/>
      <c r="Z35" s="67"/>
      <c r="AA35" s="67"/>
      <c r="AB35" s="64"/>
      <c r="AC35" s="65"/>
      <c r="AD35" s="69"/>
      <c r="AE35" s="65"/>
      <c r="AF35" s="69"/>
      <c r="AG35" s="69"/>
      <c r="AH35" s="69"/>
      <c r="AI35" s="69"/>
      <c r="AJ35" s="69"/>
      <c r="AK35" s="75"/>
      <c r="AL35" s="75"/>
      <c r="AM35" s="75"/>
      <c r="AN35" s="75"/>
      <c r="AO35" s="75"/>
      <c r="AP35" s="75"/>
      <c r="AQ35" s="75"/>
      <c r="AR35" s="75"/>
      <c r="AS35" s="75"/>
      <c r="AT35" s="75"/>
      <c r="AU35" s="75"/>
      <c r="AV35" s="75"/>
      <c r="AW35" s="75"/>
      <c r="AX35" s="75"/>
      <c r="AY35" s="69"/>
      <c r="AZ35" s="69"/>
      <c r="BA35" s="69"/>
    </row>
    <row r="36" spans="1:53" ht="101.5" x14ac:dyDescent="0.35">
      <c r="A36" s="55" t="s">
        <v>137</v>
      </c>
      <c r="B36" s="7" t="s">
        <v>138</v>
      </c>
      <c r="C36" s="7" t="s">
        <v>143</v>
      </c>
      <c r="D36" s="7" t="s">
        <v>354</v>
      </c>
      <c r="E36" s="56" t="s">
        <v>355</v>
      </c>
      <c r="F36" s="56">
        <v>10</v>
      </c>
      <c r="G36" s="56" t="s">
        <v>162</v>
      </c>
      <c r="H36" s="56">
        <v>2</v>
      </c>
      <c r="I36" s="56">
        <v>2</v>
      </c>
      <c r="J36" s="56">
        <v>3</v>
      </c>
      <c r="K36" s="56">
        <v>3</v>
      </c>
      <c r="L36" s="56">
        <f>SUM(Tabla143[[#This Row],[TRIM I]:[TRIM IV]])</f>
        <v>10</v>
      </c>
      <c r="M36" s="4"/>
      <c r="N36" s="4"/>
      <c r="O36" s="4"/>
      <c r="P36" s="4"/>
      <c r="Q36" s="4"/>
      <c r="R36" s="4"/>
      <c r="S36" s="7" t="s">
        <v>297</v>
      </c>
      <c r="T36" s="7" t="s">
        <v>145</v>
      </c>
      <c r="U36" s="7" t="s">
        <v>356</v>
      </c>
      <c r="V36" s="7" t="s">
        <v>230</v>
      </c>
      <c r="W36" s="58">
        <v>0.05</v>
      </c>
      <c r="X36" s="7" t="s">
        <v>357</v>
      </c>
      <c r="Y36" s="7" t="s">
        <v>524</v>
      </c>
      <c r="Z36" s="74">
        <v>44928</v>
      </c>
      <c r="AA36" s="74">
        <v>45289</v>
      </c>
      <c r="AB36" s="7" t="s">
        <v>358</v>
      </c>
      <c r="AC36" s="56" t="s">
        <v>355</v>
      </c>
      <c r="AD36" s="62">
        <v>8</v>
      </c>
      <c r="AE36" s="62" t="s">
        <v>162</v>
      </c>
      <c r="AF36" s="62">
        <v>2</v>
      </c>
      <c r="AG36" s="62">
        <v>2</v>
      </c>
      <c r="AH36" s="62">
        <v>2</v>
      </c>
      <c r="AI36" s="62">
        <v>2</v>
      </c>
      <c r="AJ36" s="62">
        <f>SUM(Tabla143[[#This Row],[TRIM I   ]:[TRIM IV     ]])</f>
        <v>8</v>
      </c>
      <c r="AK36" s="5"/>
      <c r="AL36" s="5"/>
      <c r="AM36" s="5"/>
      <c r="AN36" s="5"/>
      <c r="AO36" s="5"/>
      <c r="AP36" s="5"/>
      <c r="AQ36" s="5"/>
      <c r="AR36" s="5"/>
      <c r="AS36" s="5"/>
      <c r="AT36" s="5"/>
      <c r="AU36" s="5"/>
      <c r="AV36" s="5"/>
      <c r="AW36" s="5"/>
      <c r="AX36" s="5"/>
      <c r="AY36" s="56" t="s">
        <v>351</v>
      </c>
      <c r="AZ36" s="56" t="s">
        <v>359</v>
      </c>
      <c r="BA36" s="56" t="s">
        <v>353</v>
      </c>
    </row>
    <row r="37" spans="1:53" ht="58" x14ac:dyDescent="0.35">
      <c r="A37" s="45"/>
      <c r="B37" s="7"/>
      <c r="C37" s="7"/>
      <c r="D37" s="7"/>
      <c r="E37" s="56"/>
      <c r="F37" s="56"/>
      <c r="G37" s="56"/>
      <c r="H37" s="56"/>
      <c r="I37" s="56"/>
      <c r="J37" s="56"/>
      <c r="K37" s="56"/>
      <c r="L37" s="56"/>
      <c r="M37" s="4"/>
      <c r="N37" s="4"/>
      <c r="O37" s="4"/>
      <c r="P37" s="4"/>
      <c r="Q37" s="4"/>
      <c r="R37" s="4"/>
      <c r="S37" s="7" t="s">
        <v>297</v>
      </c>
      <c r="T37" s="7" t="s">
        <v>145</v>
      </c>
      <c r="U37" s="7" t="s">
        <v>356</v>
      </c>
      <c r="V37" s="7" t="s">
        <v>230</v>
      </c>
      <c r="W37" s="58">
        <v>0.05</v>
      </c>
      <c r="X37" s="7" t="s">
        <v>360</v>
      </c>
      <c r="Y37" s="7" t="s">
        <v>361</v>
      </c>
      <c r="Z37" s="74">
        <v>44928</v>
      </c>
      <c r="AA37" s="74">
        <v>45289</v>
      </c>
      <c r="AB37" s="7" t="s">
        <v>362</v>
      </c>
      <c r="AC37" s="56" t="s">
        <v>363</v>
      </c>
      <c r="AD37" s="62">
        <v>2</v>
      </c>
      <c r="AE37" s="62" t="s">
        <v>162</v>
      </c>
      <c r="AF37" s="62"/>
      <c r="AG37" s="62"/>
      <c r="AH37" s="62">
        <v>1</v>
      </c>
      <c r="AI37" s="62">
        <v>1</v>
      </c>
      <c r="AJ37" s="62">
        <f>SUM(Tabla143[[#This Row],[TRIM I   ]:[TRIM IV     ]])</f>
        <v>2</v>
      </c>
      <c r="AK37" s="5"/>
      <c r="AL37" s="5"/>
      <c r="AM37" s="5"/>
      <c r="AN37" s="5"/>
      <c r="AO37" s="5"/>
      <c r="AP37" s="5"/>
      <c r="AQ37" s="5"/>
      <c r="AR37" s="5"/>
      <c r="AS37" s="5"/>
      <c r="AT37" s="5"/>
      <c r="AU37" s="5"/>
      <c r="AV37" s="5"/>
      <c r="AW37" s="5"/>
      <c r="AX37" s="5"/>
      <c r="AY37" s="56" t="s">
        <v>351</v>
      </c>
      <c r="AZ37" s="56" t="s">
        <v>359</v>
      </c>
      <c r="BA37" s="56" t="s">
        <v>353</v>
      </c>
    </row>
    <row r="38" spans="1:53" ht="72.5" x14ac:dyDescent="0.35">
      <c r="A38" s="45"/>
      <c r="B38" s="45"/>
      <c r="C38" s="7"/>
      <c r="D38" s="7"/>
      <c r="E38" s="56"/>
      <c r="F38" s="56"/>
      <c r="G38" s="56"/>
      <c r="H38" s="56"/>
      <c r="I38" s="56"/>
      <c r="J38" s="56"/>
      <c r="K38" s="56"/>
      <c r="L38" s="56"/>
      <c r="M38" s="4"/>
      <c r="N38" s="4"/>
      <c r="O38" s="4"/>
      <c r="P38" s="4"/>
      <c r="Q38" s="4"/>
      <c r="R38" s="4"/>
      <c r="S38" s="7" t="s">
        <v>297</v>
      </c>
      <c r="T38" s="7" t="s">
        <v>145</v>
      </c>
      <c r="U38" s="7" t="s">
        <v>229</v>
      </c>
      <c r="V38" s="85" t="s">
        <v>468</v>
      </c>
      <c r="W38" s="58">
        <v>0.05</v>
      </c>
      <c r="X38" s="32" t="s">
        <v>237</v>
      </c>
      <c r="Y38" s="7" t="s">
        <v>238</v>
      </c>
      <c r="Z38" s="59">
        <v>44928</v>
      </c>
      <c r="AA38" s="59">
        <v>45169</v>
      </c>
      <c r="AB38" s="7" t="s">
        <v>239</v>
      </c>
      <c r="AC38" s="56" t="s">
        <v>240</v>
      </c>
      <c r="AD38" s="62">
        <v>2</v>
      </c>
      <c r="AE38" s="56" t="s">
        <v>483</v>
      </c>
      <c r="AF38" s="62">
        <v>1</v>
      </c>
      <c r="AG38" s="62"/>
      <c r="AH38" s="62">
        <v>1</v>
      </c>
      <c r="AI38" s="62"/>
      <c r="AJ38" s="62">
        <f>SUM(Tabla143[[#This Row],[TRIM I   ]:[TRIM IV     ]])</f>
        <v>2</v>
      </c>
      <c r="AK38" s="5"/>
      <c r="AL38" s="5"/>
      <c r="AM38" s="5"/>
      <c r="AN38" s="5"/>
      <c r="AO38" s="5"/>
      <c r="AP38" s="5"/>
      <c r="AQ38" s="5"/>
      <c r="AR38" s="5"/>
      <c r="AS38" s="5"/>
      <c r="AT38" s="5"/>
      <c r="AU38" s="5"/>
      <c r="AV38" s="5"/>
      <c r="AW38" s="5"/>
      <c r="AX38" s="5"/>
      <c r="AY38" s="56" t="s">
        <v>202</v>
      </c>
      <c r="AZ38" s="56" t="s">
        <v>497</v>
      </c>
      <c r="BA38" s="56" t="s">
        <v>497</v>
      </c>
    </row>
    <row r="39" spans="1:53" ht="72.5" x14ac:dyDescent="0.35">
      <c r="A39" s="45"/>
      <c r="B39" s="45"/>
      <c r="C39" s="7"/>
      <c r="D39" s="7"/>
      <c r="E39" s="56"/>
      <c r="F39" s="56"/>
      <c r="G39" s="56"/>
      <c r="H39" s="56"/>
      <c r="I39" s="56"/>
      <c r="J39" s="56"/>
      <c r="K39" s="56"/>
      <c r="L39" s="56"/>
      <c r="M39" s="4"/>
      <c r="N39" s="4"/>
      <c r="O39" s="4"/>
      <c r="P39" s="4"/>
      <c r="Q39" s="4"/>
      <c r="R39" s="4"/>
      <c r="S39" s="7" t="s">
        <v>297</v>
      </c>
      <c r="T39" s="7" t="s">
        <v>145</v>
      </c>
      <c r="U39" s="7" t="s">
        <v>229</v>
      </c>
      <c r="V39" s="7" t="s">
        <v>469</v>
      </c>
      <c r="W39" s="58">
        <v>0.05</v>
      </c>
      <c r="X39" s="7" t="s">
        <v>231</v>
      </c>
      <c r="Y39" s="7" t="s">
        <v>525</v>
      </c>
      <c r="Z39" s="59">
        <v>44928</v>
      </c>
      <c r="AA39" s="59">
        <v>45289</v>
      </c>
      <c r="AB39" s="7" t="s">
        <v>232</v>
      </c>
      <c r="AC39" s="56" t="s">
        <v>161</v>
      </c>
      <c r="AD39" s="56">
        <v>2</v>
      </c>
      <c r="AE39" s="62" t="s">
        <v>162</v>
      </c>
      <c r="AF39" s="62"/>
      <c r="AG39" s="56">
        <v>1</v>
      </c>
      <c r="AH39" s="62"/>
      <c r="AI39" s="56">
        <v>1</v>
      </c>
      <c r="AJ39" s="62">
        <f>SUM(Tabla143[[#This Row],[TRIM I   ]:[TRIM IV     ]])</f>
        <v>2</v>
      </c>
      <c r="AK39" s="5"/>
      <c r="AL39" s="5"/>
      <c r="AM39" s="5"/>
      <c r="AN39" s="5"/>
      <c r="AO39" s="5"/>
      <c r="AP39" s="5"/>
      <c r="AQ39" s="5"/>
      <c r="AR39" s="5"/>
      <c r="AS39" s="5"/>
      <c r="AT39" s="5"/>
      <c r="AU39" s="5"/>
      <c r="AV39" s="5"/>
      <c r="AW39" s="5"/>
      <c r="AX39" s="5"/>
      <c r="AY39" s="56" t="s">
        <v>202</v>
      </c>
      <c r="AZ39" s="56" t="s">
        <v>256</v>
      </c>
      <c r="BA39" s="56" t="s">
        <v>206</v>
      </c>
    </row>
    <row r="40" spans="1:53" x14ac:dyDescent="0.35">
      <c r="A40" s="63"/>
      <c r="B40" s="63"/>
      <c r="C40" s="64"/>
      <c r="D40" s="64"/>
      <c r="E40" s="65"/>
      <c r="F40" s="65"/>
      <c r="G40" s="65"/>
      <c r="H40" s="65"/>
      <c r="I40" s="65"/>
      <c r="J40" s="65"/>
      <c r="K40" s="65"/>
      <c r="L40" s="65"/>
      <c r="M40" s="66"/>
      <c r="N40" s="66"/>
      <c r="O40" s="66"/>
      <c r="P40" s="66"/>
      <c r="Q40" s="66"/>
      <c r="R40" s="66"/>
      <c r="S40" s="64"/>
      <c r="T40" s="64"/>
      <c r="U40" s="64"/>
      <c r="V40" s="64"/>
      <c r="W40" s="91">
        <f>SUM(W36:W39)</f>
        <v>0.2</v>
      </c>
      <c r="X40" s="64"/>
      <c r="Y40" s="64"/>
      <c r="Z40" s="67"/>
      <c r="AA40" s="67"/>
      <c r="AB40" s="64"/>
      <c r="AC40" s="65"/>
      <c r="AD40" s="69"/>
      <c r="AE40" s="65"/>
      <c r="AF40" s="69"/>
      <c r="AG40" s="65"/>
      <c r="AH40" s="65"/>
      <c r="AI40" s="65"/>
      <c r="AJ40" s="65"/>
      <c r="AK40" s="75"/>
      <c r="AL40" s="75"/>
      <c r="AM40" s="75"/>
      <c r="AN40" s="75"/>
      <c r="AO40" s="75"/>
      <c r="AP40" s="75"/>
      <c r="AQ40" s="75"/>
      <c r="AR40" s="75"/>
      <c r="AS40" s="75"/>
      <c r="AT40" s="75"/>
      <c r="AU40" s="75"/>
      <c r="AV40" s="75"/>
      <c r="AW40" s="75"/>
      <c r="AX40" s="75"/>
      <c r="AY40" s="69"/>
      <c r="AZ40" s="69"/>
      <c r="BA40" s="69"/>
    </row>
    <row r="41" spans="1:53" ht="18.5" x14ac:dyDescent="0.35">
      <c r="A41" s="112"/>
      <c r="B41" s="112"/>
      <c r="C41" s="113"/>
      <c r="D41" s="113"/>
      <c r="E41" s="114"/>
      <c r="F41" s="114"/>
      <c r="G41" s="114"/>
      <c r="H41" s="114"/>
      <c r="I41" s="114"/>
      <c r="J41" s="114"/>
      <c r="K41" s="114"/>
      <c r="L41" s="114"/>
      <c r="M41" s="115"/>
      <c r="N41" s="115"/>
      <c r="O41" s="115"/>
      <c r="P41" s="115"/>
      <c r="Q41" s="115"/>
      <c r="R41" s="115"/>
      <c r="S41" s="113"/>
      <c r="T41" s="113"/>
      <c r="U41" s="113"/>
      <c r="V41" s="113"/>
      <c r="W41" s="116">
        <f>SUM(W13+W19+W30+W35+W40)</f>
        <v>1</v>
      </c>
      <c r="X41" s="113"/>
      <c r="Y41" s="113"/>
      <c r="Z41" s="117"/>
      <c r="AA41" s="117"/>
      <c r="AB41" s="113"/>
      <c r="AC41" s="114"/>
      <c r="AD41" s="118"/>
      <c r="AE41" s="114"/>
      <c r="AF41" s="118"/>
      <c r="AG41" s="114"/>
      <c r="AH41" s="114"/>
      <c r="AI41" s="114"/>
      <c r="AJ41" s="114"/>
      <c r="AK41" s="119"/>
      <c r="AL41" s="119"/>
      <c r="AM41" s="119"/>
      <c r="AN41" s="119"/>
      <c r="AO41" s="119"/>
      <c r="AP41" s="119"/>
      <c r="AQ41" s="119"/>
      <c r="AR41" s="119"/>
      <c r="AS41" s="119"/>
      <c r="AT41" s="119"/>
      <c r="AU41" s="119"/>
      <c r="AV41" s="119"/>
      <c r="AW41" s="119"/>
      <c r="AX41" s="119"/>
      <c r="AY41" s="118"/>
      <c r="AZ41" s="118"/>
      <c r="BA41" s="118"/>
    </row>
    <row r="43" spans="1:53" x14ac:dyDescent="0.35">
      <c r="A43" s="45" t="s">
        <v>5</v>
      </c>
      <c r="B43" s="187" t="s">
        <v>607</v>
      </c>
      <c r="C43" s="188"/>
    </row>
    <row r="44" spans="1:53" ht="76" customHeight="1" x14ac:dyDescent="0.35">
      <c r="A44" s="7" t="s">
        <v>7</v>
      </c>
      <c r="B44" s="189"/>
      <c r="C44" s="190"/>
    </row>
    <row r="45" spans="1:53" x14ac:dyDescent="0.35">
      <c r="A45" s="48"/>
      <c r="B45" s="48"/>
    </row>
    <row r="47" spans="1:53" x14ac:dyDescent="0.35">
      <c r="A47" s="49"/>
      <c r="B47" s="49"/>
    </row>
    <row r="48" spans="1:53" x14ac:dyDescent="0.35">
      <c r="A48" s="49" t="str" cm="1">
        <f t="array" ref="A48:A49">'Instructivo Diligenciamiento'!A124:A125</f>
        <v>Ver 06 15/11/2022</v>
      </c>
      <c r="B48" s="49"/>
    </row>
    <row r="49" spans="1:1" x14ac:dyDescent="0.35">
      <c r="A49" s="49" t="str">
        <v>S.I. U-I2-D2</v>
      </c>
    </row>
  </sheetData>
  <mergeCells count="17">
    <mergeCell ref="AK3:AV3"/>
    <mergeCell ref="AW3:AX4"/>
    <mergeCell ref="AY3:BA4"/>
    <mergeCell ref="AK4:AM4"/>
    <mergeCell ref="AN4:AP4"/>
    <mergeCell ref="AQ4:AS4"/>
    <mergeCell ref="AT4:AV4"/>
    <mergeCell ref="Q3:R4"/>
    <mergeCell ref="S3:V4"/>
    <mergeCell ref="W3:AA4"/>
    <mergeCell ref="AB3:AE4"/>
    <mergeCell ref="AF3:AJ4"/>
    <mergeCell ref="B43:C43"/>
    <mergeCell ref="B44:C44"/>
    <mergeCell ref="A3:G4"/>
    <mergeCell ref="H3:L4"/>
    <mergeCell ref="M3:P4"/>
  </mergeCells>
  <dataValidations count="1">
    <dataValidation type="textLength" showInputMessage="1" showErrorMessage="1" promptTitle="CARACTERES PERMITIDOS EN EL ASE" prompt="La extensión del texto no debe superar 90 caracteres." sqref="X6:X8 Y12:Y13 X28:X32 X11:X25 AB20:AB23 X38:X41" xr:uid="{D80B1E7D-DC09-4022-A515-BC157FDB145E}">
      <formula1>0</formula1>
      <formula2>90</formula2>
    </dataValidation>
  </dataValidation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39BC-4F8D-4377-8A85-BC882796BA84}">
  <dimension ref="A1:BA21"/>
  <sheetViews>
    <sheetView showGridLines="0" topLeftCell="T1" zoomScaleNormal="100" workbookViewId="0">
      <selection activeCell="D5" sqref="D5"/>
    </sheetView>
  </sheetViews>
  <sheetFormatPr baseColWidth="10" defaultColWidth="11.453125" defaultRowHeight="14.5" x14ac:dyDescent="0.35"/>
  <cols>
    <col min="1" max="2" width="40.1796875" style="35" customWidth="1"/>
    <col min="3" max="4" width="44.54296875" style="48" customWidth="1"/>
    <col min="5" max="7" width="44.54296875" style="50" customWidth="1"/>
    <col min="8" max="12" width="11.7265625" style="50" customWidth="1"/>
    <col min="13" max="16" width="11.7265625" style="1" customWidth="1"/>
    <col min="17" max="18" width="22.1796875" style="1" customWidth="1"/>
    <col min="19" max="20" width="40.54296875" style="48" customWidth="1"/>
    <col min="21" max="22" width="40.54296875" style="50" customWidth="1"/>
    <col min="23" max="23" width="35.7265625" style="50" customWidth="1"/>
    <col min="24" max="24" width="44.54296875" style="48" customWidth="1"/>
    <col min="25" max="25" width="44.54296875" style="35" customWidth="1"/>
    <col min="26" max="26" width="20.453125" style="34" customWidth="1"/>
    <col min="27" max="27" width="23.1796875" style="34" customWidth="1"/>
    <col min="28" max="28" width="27.54296875" style="35" customWidth="1"/>
    <col min="29" max="31" width="27.54296875" style="34" customWidth="1"/>
    <col min="32" max="36" width="11.7265625" style="34" customWidth="1"/>
    <col min="37" max="48" width="11.7265625" customWidth="1"/>
    <col min="49" max="50" width="16.7265625" customWidth="1"/>
    <col min="51" max="51" width="26" style="34" customWidth="1"/>
    <col min="52" max="53" width="25.81640625" style="34" customWidth="1"/>
  </cols>
  <sheetData>
    <row r="1" spans="1:53" ht="104.25" customHeight="1" x14ac:dyDescent="0.35">
      <c r="A1" s="47"/>
      <c r="B1" s="163" t="s">
        <v>606</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row>
    <row r="2" spans="1:53" ht="26.15" customHeight="1" x14ac:dyDescent="0.35">
      <c r="C2" s="35"/>
      <c r="D2" s="35"/>
      <c r="E2" s="34"/>
      <c r="F2" s="34"/>
      <c r="G2" s="34"/>
      <c r="H2" s="34"/>
      <c r="I2" s="34"/>
      <c r="J2" s="34"/>
      <c r="K2" s="34"/>
      <c r="L2" s="34"/>
      <c r="M2"/>
      <c r="N2"/>
      <c r="O2"/>
      <c r="P2"/>
      <c r="Q2"/>
      <c r="R2"/>
      <c r="S2" s="35"/>
      <c r="T2" s="35"/>
      <c r="U2" s="34"/>
      <c r="V2" s="34"/>
      <c r="W2" s="34"/>
      <c r="X2" s="51"/>
      <c r="Y2" s="51"/>
      <c r="Z2" s="16"/>
      <c r="AA2" s="16"/>
      <c r="AB2" s="51"/>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ht="30.65" customHeight="1" x14ac:dyDescent="0.35">
      <c r="A3" s="191" t="s">
        <v>107</v>
      </c>
      <c r="B3" s="191"/>
      <c r="C3" s="191"/>
      <c r="D3" s="191"/>
      <c r="E3" s="191"/>
      <c r="F3" s="191"/>
      <c r="G3" s="191"/>
      <c r="H3" s="164" t="s">
        <v>112</v>
      </c>
      <c r="I3" s="165"/>
      <c r="J3" s="165"/>
      <c r="K3" s="165"/>
      <c r="L3" s="166"/>
      <c r="M3" s="170" t="s">
        <v>37</v>
      </c>
      <c r="N3" s="170"/>
      <c r="O3" s="170"/>
      <c r="P3" s="170"/>
      <c r="Q3" s="170" t="s">
        <v>51</v>
      </c>
      <c r="R3" s="170"/>
      <c r="S3" s="164" t="s">
        <v>20</v>
      </c>
      <c r="T3" s="165"/>
      <c r="U3" s="165"/>
      <c r="V3" s="166"/>
      <c r="W3" s="164" t="s">
        <v>30</v>
      </c>
      <c r="X3" s="165"/>
      <c r="Y3" s="165"/>
      <c r="Z3" s="165"/>
      <c r="AA3" s="166"/>
      <c r="AB3" s="164" t="s">
        <v>108</v>
      </c>
      <c r="AC3" s="165"/>
      <c r="AD3" s="165"/>
      <c r="AE3" s="166"/>
      <c r="AF3" s="164" t="s">
        <v>31</v>
      </c>
      <c r="AG3" s="165"/>
      <c r="AH3" s="165"/>
      <c r="AI3" s="165"/>
      <c r="AJ3" s="166"/>
      <c r="AK3" s="171" t="s">
        <v>37</v>
      </c>
      <c r="AL3" s="172"/>
      <c r="AM3" s="172"/>
      <c r="AN3" s="172"/>
      <c r="AO3" s="172"/>
      <c r="AP3" s="172"/>
      <c r="AQ3" s="172"/>
      <c r="AR3" s="172"/>
      <c r="AS3" s="172"/>
      <c r="AT3" s="172"/>
      <c r="AU3" s="172"/>
      <c r="AV3" s="172"/>
      <c r="AW3" s="170" t="s">
        <v>51</v>
      </c>
      <c r="AX3" s="170"/>
      <c r="AY3" s="179" t="s">
        <v>59</v>
      </c>
      <c r="AZ3" s="180"/>
      <c r="BA3" s="180"/>
    </row>
    <row r="4" spans="1:53" ht="30.65" customHeight="1" x14ac:dyDescent="0.35">
      <c r="A4" s="191"/>
      <c r="B4" s="191"/>
      <c r="C4" s="191"/>
      <c r="D4" s="191"/>
      <c r="E4" s="191"/>
      <c r="F4" s="191"/>
      <c r="G4" s="191"/>
      <c r="H4" s="167"/>
      <c r="I4" s="168"/>
      <c r="J4" s="168"/>
      <c r="K4" s="168"/>
      <c r="L4" s="169"/>
      <c r="M4" s="170"/>
      <c r="N4" s="170"/>
      <c r="O4" s="170"/>
      <c r="P4" s="170"/>
      <c r="Q4" s="170"/>
      <c r="R4" s="170"/>
      <c r="S4" s="167"/>
      <c r="T4" s="168"/>
      <c r="U4" s="168"/>
      <c r="V4" s="169"/>
      <c r="W4" s="167"/>
      <c r="X4" s="168"/>
      <c r="Y4" s="168"/>
      <c r="Z4" s="168"/>
      <c r="AA4" s="169"/>
      <c r="AB4" s="167"/>
      <c r="AC4" s="168"/>
      <c r="AD4" s="168"/>
      <c r="AE4" s="169"/>
      <c r="AF4" s="167"/>
      <c r="AG4" s="168"/>
      <c r="AH4" s="168"/>
      <c r="AI4" s="168"/>
      <c r="AJ4" s="169"/>
      <c r="AK4" s="183" t="s">
        <v>32</v>
      </c>
      <c r="AL4" s="184"/>
      <c r="AM4" s="184"/>
      <c r="AN4" s="183" t="s">
        <v>33</v>
      </c>
      <c r="AO4" s="184"/>
      <c r="AP4" s="185"/>
      <c r="AQ4" s="183" t="s">
        <v>34</v>
      </c>
      <c r="AR4" s="184"/>
      <c r="AS4" s="185"/>
      <c r="AT4" s="183" t="s">
        <v>35</v>
      </c>
      <c r="AU4" s="184"/>
      <c r="AV4" s="184"/>
      <c r="AW4" s="170"/>
      <c r="AX4" s="170"/>
      <c r="AY4" s="181"/>
      <c r="AZ4" s="182"/>
      <c r="BA4" s="182"/>
    </row>
    <row r="5" spans="1:53" ht="105.65" customHeight="1" x14ac:dyDescent="0.35">
      <c r="A5" s="43" t="s">
        <v>13</v>
      </c>
      <c r="B5" s="43" t="s">
        <v>14</v>
      </c>
      <c r="C5" s="43" t="s">
        <v>15</v>
      </c>
      <c r="D5" s="44" t="s">
        <v>109</v>
      </c>
      <c r="E5" s="13" t="s">
        <v>24</v>
      </c>
      <c r="F5" s="13" t="s">
        <v>139</v>
      </c>
      <c r="G5" s="13" t="s">
        <v>26</v>
      </c>
      <c r="H5" s="11" t="s">
        <v>32</v>
      </c>
      <c r="I5" s="11" t="s">
        <v>33</v>
      </c>
      <c r="J5" s="11" t="s">
        <v>34</v>
      </c>
      <c r="K5" s="11" t="s">
        <v>35</v>
      </c>
      <c r="L5" s="23" t="s">
        <v>36</v>
      </c>
      <c r="M5" s="27" t="s">
        <v>114</v>
      </c>
      <c r="N5" s="27" t="s">
        <v>115</v>
      </c>
      <c r="O5" s="27" t="s">
        <v>55</v>
      </c>
      <c r="P5" s="27" t="s">
        <v>116</v>
      </c>
      <c r="Q5" s="12" t="s">
        <v>58</v>
      </c>
      <c r="R5" s="12" t="s">
        <v>111</v>
      </c>
      <c r="S5" s="43" t="s">
        <v>0</v>
      </c>
      <c r="T5" s="43" t="s">
        <v>3</v>
      </c>
      <c r="U5" s="11" t="s">
        <v>21</v>
      </c>
      <c r="V5" s="11" t="s">
        <v>22</v>
      </c>
      <c r="W5" s="11" t="s">
        <v>62</v>
      </c>
      <c r="X5" s="43" t="s">
        <v>27</v>
      </c>
      <c r="Y5" s="43" t="s">
        <v>12</v>
      </c>
      <c r="Z5" s="13" t="s">
        <v>28</v>
      </c>
      <c r="AA5" s="13" t="s">
        <v>29</v>
      </c>
      <c r="AB5" s="44" t="s">
        <v>23</v>
      </c>
      <c r="AC5" s="13" t="s">
        <v>126</v>
      </c>
      <c r="AD5" s="13" t="s">
        <v>25</v>
      </c>
      <c r="AE5" s="13" t="s">
        <v>127</v>
      </c>
      <c r="AF5" s="25" t="s">
        <v>53</v>
      </c>
      <c r="AG5" s="25" t="s">
        <v>132</v>
      </c>
      <c r="AH5" s="25" t="s">
        <v>133</v>
      </c>
      <c r="AI5" s="25" t="s">
        <v>56</v>
      </c>
      <c r="AJ5" s="26" t="s">
        <v>134</v>
      </c>
      <c r="AK5" s="22" t="s">
        <v>38</v>
      </c>
      <c r="AL5" s="22" t="s">
        <v>39</v>
      </c>
      <c r="AM5" s="22" t="s">
        <v>40</v>
      </c>
      <c r="AN5" s="22" t="s">
        <v>41</v>
      </c>
      <c r="AO5" s="22" t="s">
        <v>42</v>
      </c>
      <c r="AP5" s="22" t="s">
        <v>43</v>
      </c>
      <c r="AQ5" s="22" t="s">
        <v>44</v>
      </c>
      <c r="AR5" s="22" t="s">
        <v>45</v>
      </c>
      <c r="AS5" s="22" t="s">
        <v>46</v>
      </c>
      <c r="AT5" s="22" t="s">
        <v>47</v>
      </c>
      <c r="AU5" s="22" t="s">
        <v>48</v>
      </c>
      <c r="AV5" s="22" t="s">
        <v>49</v>
      </c>
      <c r="AW5" s="12" t="s">
        <v>50</v>
      </c>
      <c r="AX5" s="12" t="s">
        <v>57</v>
      </c>
      <c r="AY5" s="11" t="s">
        <v>2</v>
      </c>
      <c r="AZ5" s="11" t="s">
        <v>4</v>
      </c>
      <c r="BA5" s="11" t="s">
        <v>125</v>
      </c>
    </row>
    <row r="6" spans="1:53" ht="220.5" customHeight="1" x14ac:dyDescent="0.35">
      <c r="A6" s="45" t="s">
        <v>194</v>
      </c>
      <c r="B6" s="45" t="s">
        <v>195</v>
      </c>
      <c r="C6" s="7" t="s">
        <v>196</v>
      </c>
      <c r="D6" s="7" t="s">
        <v>526</v>
      </c>
      <c r="E6" s="56" t="s">
        <v>527</v>
      </c>
      <c r="F6" s="56">
        <v>3</v>
      </c>
      <c r="G6" s="56" t="s">
        <v>162</v>
      </c>
      <c r="H6" s="56"/>
      <c r="I6" s="56">
        <v>1</v>
      </c>
      <c r="J6" s="56">
        <v>1</v>
      </c>
      <c r="K6" s="56">
        <v>1</v>
      </c>
      <c r="L6" s="56">
        <f>SUM(Tabla1434[[#This Row],[TRIM I]:[TRIM IV]])</f>
        <v>3</v>
      </c>
      <c r="M6" s="4"/>
      <c r="N6" s="4"/>
      <c r="O6" s="4"/>
      <c r="P6" s="4"/>
      <c r="Q6" s="4"/>
      <c r="R6" s="4"/>
      <c r="S6" s="7" t="s">
        <v>452</v>
      </c>
      <c r="T6" s="7" t="s">
        <v>453</v>
      </c>
      <c r="U6" s="56" t="s">
        <v>140</v>
      </c>
      <c r="V6" s="56" t="s">
        <v>140</v>
      </c>
      <c r="W6" s="58">
        <v>0.2</v>
      </c>
      <c r="X6" s="7" t="s">
        <v>454</v>
      </c>
      <c r="Y6" s="89" t="s">
        <v>455</v>
      </c>
      <c r="Z6" s="59">
        <v>44986</v>
      </c>
      <c r="AA6" s="60">
        <v>45289</v>
      </c>
      <c r="AB6" s="7" t="s">
        <v>456</v>
      </c>
      <c r="AC6" s="56" t="s">
        <v>381</v>
      </c>
      <c r="AD6" s="70">
        <v>0.85</v>
      </c>
      <c r="AE6" s="56" t="s">
        <v>347</v>
      </c>
      <c r="AF6" s="62">
        <v>0</v>
      </c>
      <c r="AG6" s="70">
        <v>0.7</v>
      </c>
      <c r="AH6" s="70">
        <v>0.75</v>
      </c>
      <c r="AI6" s="70">
        <v>0.85</v>
      </c>
      <c r="AJ6" s="70">
        <v>0.85</v>
      </c>
      <c r="AK6" s="5"/>
      <c r="AL6" s="5"/>
      <c r="AM6" s="5"/>
      <c r="AN6" s="5"/>
      <c r="AO6" s="5"/>
      <c r="AP6" s="5"/>
      <c r="AQ6" s="5"/>
      <c r="AR6" s="5"/>
      <c r="AS6" s="5"/>
      <c r="AT6" s="5"/>
      <c r="AU6" s="5"/>
      <c r="AV6" s="5"/>
      <c r="AW6" s="5"/>
      <c r="AX6" s="5"/>
      <c r="AY6" s="29" t="s">
        <v>528</v>
      </c>
      <c r="AZ6" s="29" t="s">
        <v>377</v>
      </c>
      <c r="BA6" s="29" t="s">
        <v>378</v>
      </c>
    </row>
    <row r="7" spans="1:53" s="41" customFormat="1" ht="285.75" customHeight="1" x14ac:dyDescent="0.35">
      <c r="A7" s="54"/>
      <c r="B7" s="54"/>
      <c r="C7" s="36"/>
      <c r="D7" s="36"/>
      <c r="E7" s="38"/>
      <c r="F7" s="37"/>
      <c r="G7" s="38"/>
      <c r="H7" s="37"/>
      <c r="I7" s="37"/>
      <c r="J7" s="37"/>
      <c r="K7" s="37"/>
      <c r="L7" s="38"/>
      <c r="M7" s="39"/>
      <c r="N7" s="39"/>
      <c r="O7" s="39"/>
      <c r="P7" s="39"/>
      <c r="Q7" s="39"/>
      <c r="R7" s="39"/>
      <c r="S7" s="7" t="s">
        <v>452</v>
      </c>
      <c r="T7" s="7" t="s">
        <v>453</v>
      </c>
      <c r="U7" s="56" t="s">
        <v>140</v>
      </c>
      <c r="V7" s="56" t="s">
        <v>140</v>
      </c>
      <c r="W7" s="58">
        <v>0.1</v>
      </c>
      <c r="X7" s="7" t="s">
        <v>457</v>
      </c>
      <c r="Y7" s="7" t="s">
        <v>529</v>
      </c>
      <c r="Z7" s="59">
        <v>44986</v>
      </c>
      <c r="AA7" s="60">
        <v>45289</v>
      </c>
      <c r="AB7" s="7" t="s">
        <v>456</v>
      </c>
      <c r="AC7" s="56" t="s">
        <v>381</v>
      </c>
      <c r="AD7" s="70">
        <v>0.63</v>
      </c>
      <c r="AE7" s="56" t="s">
        <v>347</v>
      </c>
      <c r="AF7" s="62">
        <v>0</v>
      </c>
      <c r="AG7" s="70">
        <v>0.55000000000000004</v>
      </c>
      <c r="AH7" s="70">
        <v>0.6</v>
      </c>
      <c r="AI7" s="70">
        <v>0.63</v>
      </c>
      <c r="AJ7" s="70">
        <v>0.63</v>
      </c>
      <c r="AK7" s="40"/>
      <c r="AL7" s="40"/>
      <c r="AM7" s="40"/>
      <c r="AN7" s="40"/>
      <c r="AO7" s="40"/>
      <c r="AP7" s="40"/>
      <c r="AQ7" s="40"/>
      <c r="AR7" s="40"/>
      <c r="AS7" s="40"/>
      <c r="AT7" s="40"/>
      <c r="AU7" s="40"/>
      <c r="AV7" s="40"/>
      <c r="AW7" s="40"/>
      <c r="AX7" s="40"/>
      <c r="AY7" s="29" t="s">
        <v>528</v>
      </c>
      <c r="AZ7" s="29" t="s">
        <v>377</v>
      </c>
      <c r="BA7" s="29" t="s">
        <v>378</v>
      </c>
    </row>
    <row r="8" spans="1:53" ht="316.5" customHeight="1" x14ac:dyDescent="0.35">
      <c r="A8" s="45"/>
      <c r="B8" s="45"/>
      <c r="C8" s="7"/>
      <c r="D8" s="7"/>
      <c r="E8" s="56"/>
      <c r="F8" s="56"/>
      <c r="G8" s="56"/>
      <c r="H8" s="56"/>
      <c r="I8" s="56"/>
      <c r="J8" s="56"/>
      <c r="K8" s="56"/>
      <c r="L8" s="56"/>
      <c r="M8" s="4"/>
      <c r="N8" s="4"/>
      <c r="O8" s="4"/>
      <c r="P8" s="4"/>
      <c r="Q8" s="4"/>
      <c r="R8" s="4"/>
      <c r="S8" s="7" t="s">
        <v>452</v>
      </c>
      <c r="T8" s="7" t="s">
        <v>453</v>
      </c>
      <c r="U8" s="56" t="s">
        <v>140</v>
      </c>
      <c r="V8" s="56" t="s">
        <v>140</v>
      </c>
      <c r="W8" s="58">
        <v>0.2</v>
      </c>
      <c r="X8" s="7" t="s">
        <v>552</v>
      </c>
      <c r="Y8" s="32" t="s">
        <v>458</v>
      </c>
      <c r="Z8" s="59">
        <v>44986</v>
      </c>
      <c r="AA8" s="60">
        <v>45289</v>
      </c>
      <c r="AB8" s="7" t="s">
        <v>456</v>
      </c>
      <c r="AC8" s="56" t="s">
        <v>381</v>
      </c>
      <c r="AD8" s="70">
        <v>0.65</v>
      </c>
      <c r="AE8" s="56" t="s">
        <v>347</v>
      </c>
      <c r="AF8" s="62">
        <v>0</v>
      </c>
      <c r="AG8" s="70">
        <v>0.53</v>
      </c>
      <c r="AH8" s="70">
        <v>0.6</v>
      </c>
      <c r="AI8" s="70">
        <v>0.65</v>
      </c>
      <c r="AJ8" s="70">
        <v>0.65</v>
      </c>
      <c r="AK8" s="5"/>
      <c r="AL8" s="5"/>
      <c r="AM8" s="5"/>
      <c r="AN8" s="5"/>
      <c r="AO8" s="5"/>
      <c r="AP8" s="5"/>
      <c r="AQ8" s="5"/>
      <c r="AR8" s="5"/>
      <c r="AS8" s="5"/>
      <c r="AT8" s="5"/>
      <c r="AU8" s="5"/>
      <c r="AV8" s="5"/>
      <c r="AW8" s="5"/>
      <c r="AX8" s="5"/>
      <c r="AY8" s="29" t="s">
        <v>528</v>
      </c>
      <c r="AZ8" s="29" t="s">
        <v>377</v>
      </c>
      <c r="BA8" s="29" t="s">
        <v>378</v>
      </c>
    </row>
    <row r="9" spans="1:53" ht="339.75" customHeight="1" x14ac:dyDescent="0.35">
      <c r="A9" s="45"/>
      <c r="B9" s="45"/>
      <c r="C9" s="7"/>
      <c r="D9" s="7"/>
      <c r="E9" s="56"/>
      <c r="F9" s="58"/>
      <c r="G9" s="56"/>
      <c r="H9" s="58"/>
      <c r="I9" s="58"/>
      <c r="J9" s="58"/>
      <c r="K9" s="58"/>
      <c r="L9" s="56"/>
      <c r="M9" s="4"/>
      <c r="N9" s="4"/>
      <c r="O9" s="4"/>
      <c r="P9" s="4"/>
      <c r="Q9" s="4"/>
      <c r="R9" s="4"/>
      <c r="S9" s="7" t="s">
        <v>452</v>
      </c>
      <c r="T9" s="7" t="s">
        <v>453</v>
      </c>
      <c r="U9" s="56" t="s">
        <v>140</v>
      </c>
      <c r="V9" s="56" t="s">
        <v>140</v>
      </c>
      <c r="W9" s="58">
        <v>0.1</v>
      </c>
      <c r="X9" s="7" t="s">
        <v>459</v>
      </c>
      <c r="Y9" s="7" t="s">
        <v>460</v>
      </c>
      <c r="Z9" s="59">
        <v>44986</v>
      </c>
      <c r="AA9" s="60">
        <v>45289</v>
      </c>
      <c r="AB9" s="7" t="s">
        <v>456</v>
      </c>
      <c r="AC9" s="56" t="s">
        <v>381</v>
      </c>
      <c r="AD9" s="70">
        <v>0.6</v>
      </c>
      <c r="AE9" s="56" t="s">
        <v>347</v>
      </c>
      <c r="AF9" s="62">
        <v>0</v>
      </c>
      <c r="AG9" s="70">
        <v>0.53</v>
      </c>
      <c r="AH9" s="70">
        <v>0.56000000000000005</v>
      </c>
      <c r="AI9" s="70">
        <v>0.6</v>
      </c>
      <c r="AJ9" s="70">
        <v>0.6</v>
      </c>
      <c r="AK9" s="5"/>
      <c r="AL9" s="5"/>
      <c r="AM9" s="5"/>
      <c r="AN9" s="5"/>
      <c r="AO9" s="5"/>
      <c r="AP9" s="5"/>
      <c r="AQ9" s="5"/>
      <c r="AR9" s="5"/>
      <c r="AS9" s="5"/>
      <c r="AT9" s="5"/>
      <c r="AU9" s="5"/>
      <c r="AV9" s="5"/>
      <c r="AW9" s="5"/>
      <c r="AX9" s="5"/>
      <c r="AY9" s="29" t="s">
        <v>528</v>
      </c>
      <c r="AZ9" s="29" t="s">
        <v>377</v>
      </c>
      <c r="BA9" s="29" t="s">
        <v>378</v>
      </c>
    </row>
    <row r="10" spans="1:53" ht="358.5" customHeight="1" x14ac:dyDescent="0.35">
      <c r="A10" s="45"/>
      <c r="B10" s="45"/>
      <c r="C10" s="7"/>
      <c r="D10" s="7"/>
      <c r="E10" s="56"/>
      <c r="F10" s="56"/>
      <c r="G10" s="56"/>
      <c r="H10" s="56"/>
      <c r="I10" s="56"/>
      <c r="J10" s="56"/>
      <c r="K10" s="56"/>
      <c r="L10" s="56"/>
      <c r="M10" s="4"/>
      <c r="N10" s="4"/>
      <c r="O10" s="4"/>
      <c r="P10" s="4"/>
      <c r="Q10" s="4"/>
      <c r="R10" s="4"/>
      <c r="S10" s="7" t="s">
        <v>452</v>
      </c>
      <c r="T10" s="7" t="s">
        <v>453</v>
      </c>
      <c r="U10" s="56" t="s">
        <v>140</v>
      </c>
      <c r="V10" s="56" t="s">
        <v>140</v>
      </c>
      <c r="W10" s="58">
        <v>0.1</v>
      </c>
      <c r="X10" s="7" t="s">
        <v>553</v>
      </c>
      <c r="Y10" s="7" t="s">
        <v>554</v>
      </c>
      <c r="Z10" s="59">
        <v>44986</v>
      </c>
      <c r="AA10" s="60">
        <v>45289</v>
      </c>
      <c r="AB10" s="7" t="s">
        <v>456</v>
      </c>
      <c r="AC10" s="56" t="s">
        <v>381</v>
      </c>
      <c r="AD10" s="70">
        <v>0.65</v>
      </c>
      <c r="AE10" s="56" t="s">
        <v>347</v>
      </c>
      <c r="AF10" s="62">
        <v>0</v>
      </c>
      <c r="AG10" s="70">
        <v>0.55000000000000004</v>
      </c>
      <c r="AH10" s="70">
        <v>0.6</v>
      </c>
      <c r="AI10" s="70">
        <v>0.65</v>
      </c>
      <c r="AJ10" s="70">
        <v>0.65</v>
      </c>
      <c r="AK10" s="5"/>
      <c r="AL10" s="5"/>
      <c r="AM10" s="5"/>
      <c r="AN10" s="5"/>
      <c r="AO10" s="5"/>
      <c r="AP10" s="5"/>
      <c r="AQ10" s="5"/>
      <c r="AR10" s="5"/>
      <c r="AS10" s="5"/>
      <c r="AT10" s="5"/>
      <c r="AU10" s="5"/>
      <c r="AV10" s="5"/>
      <c r="AW10" s="5"/>
      <c r="AX10" s="5"/>
      <c r="AY10" s="29" t="s">
        <v>528</v>
      </c>
      <c r="AZ10" s="29" t="s">
        <v>377</v>
      </c>
      <c r="BA10" s="29" t="s">
        <v>378</v>
      </c>
    </row>
    <row r="11" spans="1:53" ht="360.75" customHeight="1" x14ac:dyDescent="0.35">
      <c r="A11" s="45"/>
      <c r="B11" s="45"/>
      <c r="C11" s="7"/>
      <c r="D11" s="7"/>
      <c r="E11" s="56"/>
      <c r="F11" s="56"/>
      <c r="G11" s="56"/>
      <c r="H11" s="56"/>
      <c r="I11" s="56"/>
      <c r="J11" s="56"/>
      <c r="K11" s="56"/>
      <c r="L11" s="56"/>
      <c r="M11" s="4"/>
      <c r="N11" s="4"/>
      <c r="O11" s="4"/>
      <c r="P11" s="4"/>
      <c r="Q11" s="4"/>
      <c r="R11" s="4"/>
      <c r="S11" s="7" t="s">
        <v>452</v>
      </c>
      <c r="T11" s="7" t="s">
        <v>453</v>
      </c>
      <c r="U11" s="56" t="s">
        <v>140</v>
      </c>
      <c r="V11" s="56" t="s">
        <v>140</v>
      </c>
      <c r="W11" s="58">
        <v>0.1</v>
      </c>
      <c r="X11" s="7" t="s">
        <v>461</v>
      </c>
      <c r="Y11" s="7" t="s">
        <v>462</v>
      </c>
      <c r="Z11" s="59">
        <v>44986</v>
      </c>
      <c r="AA11" s="60">
        <v>45289</v>
      </c>
      <c r="AB11" s="7" t="s">
        <v>456</v>
      </c>
      <c r="AC11" s="56" t="s">
        <v>381</v>
      </c>
      <c r="AD11" s="70">
        <v>0.4</v>
      </c>
      <c r="AE11" s="56" t="s">
        <v>347</v>
      </c>
      <c r="AF11" s="62">
        <v>0</v>
      </c>
      <c r="AG11" s="70">
        <v>0.3</v>
      </c>
      <c r="AH11" s="70">
        <v>0.35</v>
      </c>
      <c r="AI11" s="70">
        <v>0.4</v>
      </c>
      <c r="AJ11" s="70">
        <v>0.4</v>
      </c>
      <c r="AK11" s="5"/>
      <c r="AL11" s="5"/>
      <c r="AM11" s="5"/>
      <c r="AN11" s="5"/>
      <c r="AO11" s="5"/>
      <c r="AP11" s="5"/>
      <c r="AQ11" s="5"/>
      <c r="AR11" s="5"/>
      <c r="AS11" s="5"/>
      <c r="AT11" s="5"/>
      <c r="AU11" s="5"/>
      <c r="AV11" s="5"/>
      <c r="AW11" s="5"/>
      <c r="AX11" s="5"/>
      <c r="AY11" s="29" t="s">
        <v>528</v>
      </c>
      <c r="AZ11" s="29" t="s">
        <v>377</v>
      </c>
      <c r="BA11" s="29" t="s">
        <v>378</v>
      </c>
    </row>
    <row r="12" spans="1:53" ht="243.75" customHeight="1" x14ac:dyDescent="0.35">
      <c r="A12" s="45"/>
      <c r="B12" s="45"/>
      <c r="C12" s="7"/>
      <c r="D12" s="7"/>
      <c r="E12" s="56"/>
      <c r="F12" s="56"/>
      <c r="G12" s="56"/>
      <c r="H12" s="56"/>
      <c r="I12" s="56"/>
      <c r="J12" s="56"/>
      <c r="K12" s="56"/>
      <c r="L12" s="56"/>
      <c r="M12" s="4"/>
      <c r="N12" s="4"/>
      <c r="O12" s="4"/>
      <c r="P12" s="4"/>
      <c r="Q12" s="4"/>
      <c r="R12" s="4"/>
      <c r="S12" s="7" t="s">
        <v>452</v>
      </c>
      <c r="T12" s="7" t="s">
        <v>453</v>
      </c>
      <c r="U12" s="56" t="s">
        <v>140</v>
      </c>
      <c r="V12" s="56" t="s">
        <v>140</v>
      </c>
      <c r="W12" s="58">
        <v>0.2</v>
      </c>
      <c r="X12" s="7" t="s">
        <v>463</v>
      </c>
      <c r="Y12" s="7" t="s">
        <v>464</v>
      </c>
      <c r="Z12" s="59">
        <v>44986</v>
      </c>
      <c r="AA12" s="60">
        <v>45289</v>
      </c>
      <c r="AB12" s="7" t="s">
        <v>456</v>
      </c>
      <c r="AC12" s="56" t="s">
        <v>381</v>
      </c>
      <c r="AD12" s="70">
        <v>0.3</v>
      </c>
      <c r="AE12" s="56" t="s">
        <v>347</v>
      </c>
      <c r="AF12" s="62">
        <v>0</v>
      </c>
      <c r="AG12" s="70">
        <v>0.1</v>
      </c>
      <c r="AH12" s="70">
        <v>0.2</v>
      </c>
      <c r="AI12" s="70">
        <v>0.3</v>
      </c>
      <c r="AJ12" s="70">
        <v>0.3</v>
      </c>
      <c r="AK12" s="5"/>
      <c r="AL12" s="5"/>
      <c r="AM12" s="5"/>
      <c r="AN12" s="5"/>
      <c r="AO12" s="5"/>
      <c r="AP12" s="5"/>
      <c r="AQ12" s="5"/>
      <c r="AR12" s="5"/>
      <c r="AS12" s="5"/>
      <c r="AT12" s="5"/>
      <c r="AU12" s="5"/>
      <c r="AV12" s="5"/>
      <c r="AW12" s="5"/>
      <c r="AX12" s="5"/>
      <c r="AY12" s="29" t="s">
        <v>528</v>
      </c>
      <c r="AZ12" s="29" t="s">
        <v>377</v>
      </c>
      <c r="BA12" s="29" t="s">
        <v>378</v>
      </c>
    </row>
    <row r="14" spans="1:53" x14ac:dyDescent="0.35">
      <c r="A14" s="45" t="s">
        <v>5</v>
      </c>
      <c r="B14" s="187" t="s">
        <v>607</v>
      </c>
      <c r="C14" s="188"/>
    </row>
    <row r="15" spans="1:53" s="1" customFormat="1" ht="76" customHeight="1" x14ac:dyDescent="0.35">
      <c r="A15" s="7" t="s">
        <v>7</v>
      </c>
      <c r="B15" s="189"/>
      <c r="C15" s="190"/>
      <c r="D15" s="48"/>
      <c r="E15" s="50"/>
      <c r="F15" s="50"/>
      <c r="G15" s="50"/>
      <c r="H15" s="50"/>
      <c r="I15" s="50"/>
      <c r="J15" s="50"/>
      <c r="K15" s="50"/>
      <c r="L15" s="50"/>
      <c r="S15" s="48"/>
      <c r="T15" s="48"/>
      <c r="U15" s="50"/>
      <c r="V15" s="50"/>
      <c r="W15" s="50"/>
      <c r="X15" s="48"/>
      <c r="Y15" s="35"/>
      <c r="Z15" s="34"/>
      <c r="AA15" s="34"/>
      <c r="AB15" s="35"/>
      <c r="AC15" s="34"/>
      <c r="AD15" s="34"/>
      <c r="AE15" s="34"/>
      <c r="AF15" s="34"/>
      <c r="AG15" s="34"/>
      <c r="AH15" s="34"/>
      <c r="AI15" s="34"/>
      <c r="AJ15" s="34"/>
      <c r="AK15"/>
      <c r="AL15"/>
      <c r="AM15"/>
      <c r="AN15"/>
      <c r="AO15"/>
      <c r="AP15"/>
      <c r="AQ15"/>
      <c r="AR15"/>
      <c r="AS15"/>
      <c r="AT15"/>
      <c r="AU15"/>
      <c r="AV15"/>
      <c r="AW15"/>
      <c r="AX15"/>
      <c r="AY15" s="34"/>
      <c r="AZ15" s="34"/>
      <c r="BA15" s="34"/>
    </row>
    <row r="16" spans="1:53" s="1" customFormat="1" x14ac:dyDescent="0.35">
      <c r="A16" s="35"/>
      <c r="B16" s="35"/>
      <c r="C16" s="48"/>
      <c r="D16" s="48"/>
      <c r="E16" s="50"/>
      <c r="F16" s="50"/>
      <c r="G16" s="50"/>
      <c r="H16" s="50"/>
      <c r="I16" s="50"/>
      <c r="J16" s="50"/>
      <c r="K16" s="50"/>
      <c r="L16" s="50"/>
      <c r="S16" s="48"/>
      <c r="T16" s="48"/>
      <c r="U16" s="50"/>
      <c r="V16" s="50"/>
      <c r="W16" s="50"/>
      <c r="X16" s="48"/>
      <c r="Y16" s="35"/>
      <c r="Z16" s="34"/>
      <c r="AA16" s="34"/>
      <c r="AB16" s="35"/>
      <c r="AC16" s="34"/>
      <c r="AD16" s="34"/>
      <c r="AE16" s="34"/>
      <c r="AF16" s="34"/>
      <c r="AG16" s="34"/>
      <c r="AH16" s="34"/>
      <c r="AI16" s="34"/>
      <c r="AJ16" s="34"/>
      <c r="AK16"/>
      <c r="AL16"/>
      <c r="AM16"/>
      <c r="AN16"/>
      <c r="AO16"/>
      <c r="AP16"/>
      <c r="AQ16"/>
      <c r="AR16"/>
      <c r="AS16"/>
      <c r="AT16"/>
      <c r="AU16"/>
      <c r="AV16"/>
      <c r="AW16"/>
      <c r="AX16"/>
      <c r="AY16" s="34"/>
      <c r="AZ16" s="34"/>
      <c r="BA16" s="34"/>
    </row>
    <row r="17" spans="1:53" s="1" customFormat="1" x14ac:dyDescent="0.35">
      <c r="A17" s="48"/>
      <c r="B17" s="48"/>
      <c r="C17" s="48"/>
      <c r="D17" s="48"/>
      <c r="E17" s="50"/>
      <c r="F17" s="50"/>
      <c r="G17" s="50"/>
      <c r="H17" s="50"/>
      <c r="I17" s="50"/>
      <c r="J17" s="50"/>
      <c r="K17" s="50"/>
      <c r="L17" s="50"/>
      <c r="S17" s="48"/>
      <c r="T17" s="48"/>
      <c r="U17" s="50"/>
      <c r="V17" s="50"/>
      <c r="W17" s="50"/>
      <c r="X17" s="48"/>
      <c r="Y17" s="35"/>
      <c r="Z17" s="34"/>
      <c r="AA17" s="34"/>
      <c r="AB17" s="35"/>
      <c r="AC17" s="34"/>
      <c r="AD17" s="34"/>
      <c r="AE17" s="34"/>
      <c r="AF17" s="34"/>
      <c r="AG17" s="34"/>
      <c r="AH17" s="34"/>
      <c r="AI17" s="34"/>
      <c r="AJ17" s="34"/>
      <c r="AK17"/>
      <c r="AL17"/>
      <c r="AM17"/>
      <c r="AN17"/>
      <c r="AO17"/>
      <c r="AP17"/>
      <c r="AQ17"/>
      <c r="AR17"/>
      <c r="AS17"/>
      <c r="AT17"/>
      <c r="AU17"/>
      <c r="AV17"/>
      <c r="AW17"/>
      <c r="AX17"/>
      <c r="AY17" s="34"/>
      <c r="AZ17" s="34"/>
      <c r="BA17" s="34"/>
    </row>
    <row r="19" spans="1:53" s="1" customFormat="1" x14ac:dyDescent="0.35">
      <c r="A19" s="49"/>
      <c r="B19" s="49"/>
      <c r="C19" s="48"/>
      <c r="D19" s="48"/>
      <c r="E19" s="50"/>
      <c r="F19" s="50"/>
      <c r="G19" s="50"/>
      <c r="H19" s="50"/>
      <c r="I19" s="50"/>
      <c r="J19" s="50"/>
      <c r="K19" s="50"/>
      <c r="L19" s="50"/>
      <c r="S19" s="48"/>
      <c r="T19" s="48"/>
      <c r="U19" s="50"/>
      <c r="V19" s="50"/>
      <c r="W19" s="50"/>
      <c r="X19" s="48"/>
      <c r="Y19" s="35"/>
      <c r="Z19" s="34"/>
      <c r="AA19" s="34"/>
      <c r="AB19" s="35"/>
      <c r="AC19" s="34"/>
      <c r="AD19" s="34"/>
      <c r="AE19" s="34"/>
      <c r="AF19" s="34"/>
      <c r="AG19" s="34"/>
      <c r="AH19" s="34"/>
      <c r="AI19" s="34"/>
      <c r="AJ19" s="34"/>
      <c r="AK19"/>
      <c r="AL19"/>
      <c r="AM19"/>
      <c r="AN19"/>
      <c r="AO19"/>
      <c r="AP19"/>
      <c r="AQ19"/>
      <c r="AR19"/>
      <c r="AS19"/>
      <c r="AT19"/>
      <c r="AU19"/>
      <c r="AV19"/>
      <c r="AW19"/>
      <c r="AX19"/>
      <c r="AY19" s="34"/>
      <c r="AZ19" s="34"/>
      <c r="BA19" s="34"/>
    </row>
    <row r="20" spans="1:53" s="1" customFormat="1" x14ac:dyDescent="0.35">
      <c r="A20" s="49" t="str" cm="1">
        <f t="array" ref="A20:A21">'[4]Instructivo Diligenciamiento'!A124:A125</f>
        <v>Ver 06 15/11/2022</v>
      </c>
      <c r="B20" s="49"/>
      <c r="C20" s="48"/>
      <c r="D20" s="48"/>
      <c r="E20" s="50"/>
      <c r="F20" s="50"/>
      <c r="G20" s="50"/>
      <c r="H20" s="50"/>
      <c r="I20" s="50"/>
      <c r="J20" s="50"/>
      <c r="K20" s="50"/>
      <c r="L20" s="50"/>
      <c r="S20" s="48"/>
      <c r="T20" s="48"/>
      <c r="U20" s="50"/>
      <c r="V20" s="50"/>
      <c r="W20" s="50"/>
      <c r="X20" s="48"/>
      <c r="Y20" s="35"/>
      <c r="Z20" s="34"/>
      <c r="AA20" s="34"/>
      <c r="AB20" s="35"/>
      <c r="AC20" s="34"/>
      <c r="AD20" s="34"/>
      <c r="AE20" s="34"/>
      <c r="AF20" s="34"/>
      <c r="AG20" s="34"/>
      <c r="AH20" s="34"/>
      <c r="AI20" s="34"/>
      <c r="AJ20" s="34"/>
      <c r="AK20"/>
      <c r="AL20"/>
      <c r="AM20"/>
      <c r="AN20"/>
      <c r="AO20"/>
      <c r="AP20"/>
      <c r="AQ20"/>
      <c r="AR20"/>
      <c r="AS20"/>
      <c r="AT20"/>
      <c r="AU20"/>
      <c r="AV20"/>
      <c r="AW20"/>
      <c r="AX20"/>
      <c r="AY20" s="34"/>
      <c r="AZ20" s="34"/>
      <c r="BA20" s="34"/>
    </row>
    <row r="21" spans="1:53" s="1" customFormat="1" x14ac:dyDescent="0.35">
      <c r="A21" s="49" t="str">
        <v>S.I. U-I2-D2</v>
      </c>
      <c r="B21" s="35"/>
      <c r="C21" s="48"/>
      <c r="D21" s="48"/>
      <c r="E21" s="50"/>
      <c r="F21" s="50"/>
      <c r="G21" s="50"/>
      <c r="H21" s="50"/>
      <c r="I21" s="50"/>
      <c r="J21" s="50"/>
      <c r="K21" s="50"/>
      <c r="L21" s="50"/>
      <c r="S21" s="48"/>
      <c r="T21" s="48"/>
      <c r="U21" s="50"/>
      <c r="V21" s="50"/>
      <c r="W21" s="50"/>
      <c r="X21" s="48"/>
      <c r="Y21" s="35"/>
      <c r="Z21" s="34"/>
      <c r="AA21" s="34"/>
      <c r="AB21" s="35"/>
      <c r="AC21" s="34"/>
      <c r="AD21" s="34"/>
      <c r="AE21" s="34"/>
      <c r="AF21" s="34"/>
      <c r="AG21" s="34"/>
      <c r="AH21" s="34"/>
      <c r="AI21" s="34"/>
      <c r="AJ21" s="34"/>
      <c r="AK21"/>
      <c r="AL21"/>
      <c r="AM21"/>
      <c r="AN21"/>
      <c r="AO21"/>
      <c r="AP21"/>
      <c r="AQ21"/>
      <c r="AR21"/>
      <c r="AS21"/>
      <c r="AT21"/>
      <c r="AU21"/>
      <c r="AV21"/>
      <c r="AW21"/>
      <c r="AX21"/>
      <c r="AY21" s="34"/>
      <c r="AZ21" s="34"/>
      <c r="BA21" s="34"/>
    </row>
  </sheetData>
  <mergeCells count="18">
    <mergeCell ref="AQ4:AS4"/>
    <mergeCell ref="AT4:AV4"/>
    <mergeCell ref="B1:BA1"/>
    <mergeCell ref="B14:C14"/>
    <mergeCell ref="B15:C15"/>
    <mergeCell ref="A3:G4"/>
    <mergeCell ref="H3:L4"/>
    <mergeCell ref="M3:P4"/>
    <mergeCell ref="Q3:R4"/>
    <mergeCell ref="S3:V4"/>
    <mergeCell ref="W3:AA4"/>
    <mergeCell ref="AB3:AE4"/>
    <mergeCell ref="AF3:AJ4"/>
    <mergeCell ref="AK3:AV3"/>
    <mergeCell ref="AW3:AX4"/>
    <mergeCell ref="AY3:BA4"/>
    <mergeCell ref="AK4:AM4"/>
    <mergeCell ref="AN4:AP4"/>
  </mergeCells>
  <dataValidations count="1">
    <dataValidation type="textLength" showInputMessage="1" showErrorMessage="1" promptTitle="CARACTERES PERMITIDOS EN EL ASE" prompt="La extensión del texto no debe superar 90 caracteres." sqref="X6:X12" xr:uid="{BE9A7286-BE3D-47F1-845C-1E70A83B9F63}">
      <formula1>0</formula1>
      <formula2>90</formula2>
    </dataValidation>
  </dataValidations>
  <pageMargins left="0.7" right="0.7" top="0.75" bottom="0.75" header="0.3" footer="0.3"/>
  <pageSetup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4373C-BB11-40E9-8DF4-C326A18592EE}">
  <dimension ref="A1:M73"/>
  <sheetViews>
    <sheetView topLeftCell="C1" zoomScaleNormal="100" workbookViewId="0">
      <selection activeCell="D25" sqref="D25"/>
    </sheetView>
  </sheetViews>
  <sheetFormatPr baseColWidth="10" defaultColWidth="0" defaultRowHeight="14" customHeight="1" zeroHeight="1" x14ac:dyDescent="0.35"/>
  <cols>
    <col min="1" max="1" width="12.81640625" style="124" customWidth="1"/>
    <col min="2" max="2" width="43.453125" style="133" customWidth="1"/>
    <col min="3" max="3" width="77.1796875" style="133" customWidth="1"/>
    <col min="4" max="4" width="40.6328125" style="133" customWidth="1"/>
    <col min="5" max="5" width="40.54296875" style="133" customWidth="1"/>
    <col min="6" max="6" width="29.08984375" style="133" customWidth="1"/>
    <col min="7" max="7" width="29.1796875" style="133" customWidth="1"/>
    <col min="8" max="9" width="19.08984375" style="149" customWidth="1"/>
    <col min="10" max="10" width="36.26953125" style="133" customWidth="1"/>
    <col min="11" max="11" width="10.90625" style="135" customWidth="1"/>
    <col min="12" max="12" width="28.1796875" style="135" hidden="1" customWidth="1"/>
    <col min="13" max="13" width="28.1796875" style="133" hidden="1" customWidth="1"/>
    <col min="14" max="16384" width="11.453125" style="133" hidden="1"/>
  </cols>
  <sheetData>
    <row r="1" spans="2:12" s="124" customFormat="1" x14ac:dyDescent="0.35">
      <c r="H1" s="125"/>
      <c r="I1" s="125"/>
      <c r="K1" s="126"/>
      <c r="L1" s="126"/>
    </row>
    <row r="2" spans="2:12" s="124" customFormat="1" ht="15" customHeight="1" x14ac:dyDescent="0.35">
      <c r="C2" s="127"/>
      <c r="D2" s="127"/>
      <c r="E2" s="127"/>
      <c r="F2" s="127"/>
      <c r="G2" s="127"/>
      <c r="H2" s="127"/>
      <c r="I2" s="127"/>
      <c r="J2" s="127"/>
      <c r="K2" s="128"/>
      <c r="L2" s="128"/>
    </row>
    <row r="3" spans="2:12" s="124" customFormat="1" ht="13.5" customHeight="1" x14ac:dyDescent="0.35">
      <c r="B3" s="127"/>
      <c r="C3" s="127"/>
      <c r="D3" s="127"/>
      <c r="E3" s="127"/>
      <c r="F3" s="127"/>
      <c r="G3" s="127"/>
      <c r="H3" s="127"/>
      <c r="I3" s="127"/>
      <c r="J3" s="127"/>
      <c r="K3" s="128"/>
      <c r="L3" s="128"/>
    </row>
    <row r="4" spans="2:12" s="124" customFormat="1" ht="13.5" customHeight="1" x14ac:dyDescent="0.35">
      <c r="B4" s="127"/>
      <c r="C4" s="127"/>
      <c r="D4" s="127"/>
      <c r="E4" s="127"/>
      <c r="F4" s="127"/>
      <c r="G4" s="127"/>
      <c r="H4" s="127"/>
      <c r="I4" s="127"/>
      <c r="J4" s="127"/>
      <c r="K4" s="128"/>
      <c r="L4" s="128"/>
    </row>
    <row r="5" spans="2:12" s="124" customFormat="1" ht="13.5" customHeight="1" x14ac:dyDescent="0.35">
      <c r="B5" s="127"/>
      <c r="C5" s="127"/>
      <c r="D5" s="127"/>
      <c r="E5" s="127"/>
      <c r="F5" s="127"/>
      <c r="G5" s="127"/>
      <c r="H5" s="127"/>
      <c r="I5" s="127"/>
      <c r="J5" s="127"/>
      <c r="K5" s="128"/>
      <c r="L5" s="128"/>
    </row>
    <row r="6" spans="2:12" s="124" customFormat="1" ht="13.5" customHeight="1" x14ac:dyDescent="0.35">
      <c r="B6" s="127"/>
      <c r="C6" s="127"/>
      <c r="D6" s="127"/>
      <c r="E6" s="127"/>
      <c r="F6" s="127"/>
      <c r="G6" s="127"/>
      <c r="H6" s="127"/>
      <c r="I6" s="127"/>
      <c r="J6" s="127"/>
      <c r="K6" s="128"/>
      <c r="L6" s="128"/>
    </row>
    <row r="7" spans="2:12" s="124" customFormat="1" ht="13.5" customHeight="1" x14ac:dyDescent="0.35">
      <c r="B7" s="127"/>
      <c r="C7" s="127"/>
      <c r="D7" s="127"/>
      <c r="E7" s="127"/>
      <c r="F7" s="127"/>
      <c r="G7" s="127"/>
      <c r="H7" s="127"/>
      <c r="I7" s="127"/>
      <c r="J7" s="127"/>
      <c r="K7" s="128"/>
      <c r="L7" s="128"/>
    </row>
    <row r="8" spans="2:12" s="124" customFormat="1" ht="13.5" customHeight="1" x14ac:dyDescent="0.35">
      <c r="B8" s="127"/>
      <c r="C8" s="127"/>
      <c r="D8" s="127"/>
      <c r="E8" s="127"/>
      <c r="F8" s="127"/>
      <c r="G8" s="127"/>
      <c r="H8" s="127"/>
      <c r="I8" s="127"/>
      <c r="J8" s="127"/>
      <c r="K8" s="128"/>
      <c r="L8" s="128"/>
    </row>
    <row r="9" spans="2:12" s="124" customFormat="1" ht="13.5" customHeight="1" x14ac:dyDescent="0.35">
      <c r="B9" s="127"/>
      <c r="C9" s="127"/>
      <c r="D9" s="127"/>
      <c r="E9" s="127"/>
      <c r="F9" s="127"/>
      <c r="G9" s="127"/>
      <c r="H9" s="127"/>
      <c r="I9" s="127"/>
      <c r="J9" s="127"/>
      <c r="K9" s="128"/>
      <c r="L9" s="128"/>
    </row>
    <row r="10" spans="2:12" s="124" customFormat="1" ht="13.5" customHeight="1" x14ac:dyDescent="0.35">
      <c r="B10" s="127"/>
      <c r="C10" s="127"/>
      <c r="D10" s="127"/>
      <c r="E10" s="127"/>
      <c r="F10" s="127"/>
      <c r="G10" s="127"/>
      <c r="H10" s="127"/>
      <c r="I10" s="127"/>
      <c r="J10" s="127"/>
      <c r="K10" s="128"/>
      <c r="L10" s="128"/>
    </row>
    <row r="11" spans="2:12" s="129" customFormat="1" ht="18.75" customHeight="1" x14ac:dyDescent="0.35">
      <c r="B11" s="127"/>
      <c r="C11" s="127"/>
      <c r="D11" s="127"/>
      <c r="E11" s="127"/>
      <c r="F11" s="127"/>
      <c r="G11" s="127"/>
      <c r="H11" s="127"/>
      <c r="I11" s="127"/>
      <c r="J11" s="127"/>
      <c r="K11" s="128"/>
      <c r="L11" s="128"/>
    </row>
    <row r="12" spans="2:12" s="129" customFormat="1" ht="14.25" customHeight="1" x14ac:dyDescent="0.35">
      <c r="B12" s="127"/>
      <c r="C12" s="127"/>
      <c r="D12" s="127"/>
      <c r="E12" s="127"/>
      <c r="F12" s="127"/>
      <c r="G12" s="127"/>
      <c r="H12" s="127"/>
      <c r="I12" s="127"/>
      <c r="J12" s="127"/>
      <c r="K12" s="128"/>
      <c r="L12" s="128"/>
    </row>
    <row r="13" spans="2:12" s="129" customFormat="1" ht="14.25" customHeight="1" x14ac:dyDescent="0.35">
      <c r="B13" s="127"/>
      <c r="C13" s="127"/>
      <c r="D13" s="127"/>
      <c r="E13" s="127"/>
      <c r="F13" s="127"/>
      <c r="G13" s="127"/>
      <c r="H13" s="127"/>
      <c r="I13" s="127"/>
      <c r="J13" s="127"/>
      <c r="K13" s="128"/>
      <c r="L13" s="128"/>
    </row>
    <row r="14" spans="2:12" s="129" customFormat="1" ht="15.75" customHeight="1" x14ac:dyDescent="0.35">
      <c r="B14" s="127"/>
      <c r="C14" s="127"/>
      <c r="D14" s="127"/>
      <c r="E14" s="127"/>
      <c r="F14" s="127"/>
      <c r="G14" s="127"/>
      <c r="H14" s="127"/>
      <c r="I14" s="127"/>
      <c r="J14" s="127"/>
      <c r="K14" s="128"/>
      <c r="L14" s="128"/>
    </row>
    <row r="15" spans="2:12" s="129" customFormat="1" ht="15.75" customHeight="1" x14ac:dyDescent="0.35">
      <c r="B15" s="130"/>
      <c r="C15" s="131"/>
      <c r="D15" s="130"/>
      <c r="G15" s="131"/>
      <c r="H15" s="132"/>
      <c r="I15" s="132"/>
      <c r="J15" s="130"/>
      <c r="K15" s="130"/>
      <c r="L15" s="130"/>
    </row>
    <row r="16" spans="2:12" ht="58" customHeight="1" x14ac:dyDescent="0.35">
      <c r="B16" s="122" t="s">
        <v>572</v>
      </c>
      <c r="C16" s="123" t="s">
        <v>573</v>
      </c>
      <c r="D16" s="122" t="s">
        <v>574</v>
      </c>
      <c r="E16" s="123" t="s">
        <v>556</v>
      </c>
      <c r="F16" s="122" t="s">
        <v>575</v>
      </c>
      <c r="G16" s="123" t="s">
        <v>576</v>
      </c>
      <c r="H16" s="122" t="s">
        <v>577</v>
      </c>
      <c r="I16" s="123" t="s">
        <v>578</v>
      </c>
      <c r="J16" s="122" t="s">
        <v>579</v>
      </c>
      <c r="K16" s="133"/>
      <c r="L16" s="133"/>
    </row>
    <row r="17" spans="1:13" s="135" customFormat="1" ht="39" x14ac:dyDescent="0.35">
      <c r="A17" s="124"/>
      <c r="B17" s="137" t="s">
        <v>582</v>
      </c>
      <c r="C17" s="138" t="s">
        <v>583</v>
      </c>
      <c r="D17" s="139" t="s">
        <v>581</v>
      </c>
      <c r="E17" s="140" t="s">
        <v>584</v>
      </c>
      <c r="F17" s="136" t="s">
        <v>592</v>
      </c>
      <c r="G17" s="136" t="s">
        <v>593</v>
      </c>
      <c r="H17" s="134">
        <v>45061</v>
      </c>
      <c r="I17" s="134">
        <v>45184</v>
      </c>
      <c r="J17" s="141" t="s">
        <v>580</v>
      </c>
      <c r="M17" s="133"/>
    </row>
    <row r="18" spans="1:13" s="135" customFormat="1" ht="65" x14ac:dyDescent="0.35">
      <c r="A18" s="124"/>
      <c r="B18" s="137" t="s">
        <v>585</v>
      </c>
      <c r="C18" s="138" t="s">
        <v>586</v>
      </c>
      <c r="D18" s="139" t="s">
        <v>581</v>
      </c>
      <c r="E18" s="140" t="s">
        <v>587</v>
      </c>
      <c r="F18" s="136" t="s">
        <v>592</v>
      </c>
      <c r="G18" s="136" t="s">
        <v>593</v>
      </c>
      <c r="H18" s="134">
        <v>44409</v>
      </c>
      <c r="I18" s="134">
        <v>44946</v>
      </c>
      <c r="J18" s="141" t="s">
        <v>580</v>
      </c>
      <c r="M18" s="133"/>
    </row>
    <row r="19" spans="1:13" s="135" customFormat="1" ht="78" customHeight="1" x14ac:dyDescent="0.35">
      <c r="A19" s="124"/>
      <c r="B19" s="138" t="s">
        <v>588</v>
      </c>
      <c r="C19" s="138" t="s">
        <v>589</v>
      </c>
      <c r="D19" s="139" t="s">
        <v>590</v>
      </c>
      <c r="E19" s="140" t="s">
        <v>591</v>
      </c>
      <c r="F19" s="136" t="s">
        <v>594</v>
      </c>
      <c r="G19" s="136" t="s">
        <v>595</v>
      </c>
      <c r="H19" s="134">
        <v>44408</v>
      </c>
      <c r="I19" s="134">
        <v>45138</v>
      </c>
      <c r="J19" s="141" t="s">
        <v>580</v>
      </c>
      <c r="M19" s="133"/>
    </row>
    <row r="20" spans="1:13" s="124" customFormat="1" ht="15.5" x14ac:dyDescent="0.35">
      <c r="B20" s="142"/>
      <c r="C20" s="143"/>
      <c r="D20" s="144"/>
      <c r="E20" s="144"/>
      <c r="F20" s="144"/>
      <c r="G20" s="145"/>
      <c r="H20" s="146"/>
      <c r="I20" s="146"/>
      <c r="J20" s="147"/>
      <c r="K20" s="126"/>
      <c r="L20" s="126"/>
    </row>
    <row r="21" spans="1:13" s="124" customFormat="1" ht="14.5" customHeight="1" x14ac:dyDescent="0.35">
      <c r="B21" s="152" t="s">
        <v>5</v>
      </c>
      <c r="C21" s="155" t="s">
        <v>607</v>
      </c>
      <c r="D21" s="154"/>
      <c r="E21" s="148"/>
      <c r="F21" s="148"/>
      <c r="G21" s="145"/>
      <c r="H21" s="146"/>
      <c r="I21" s="146"/>
      <c r="J21" s="147"/>
      <c r="K21" s="126"/>
      <c r="L21" s="126"/>
    </row>
    <row r="22" spans="1:13" s="124" customFormat="1" ht="76" customHeight="1" x14ac:dyDescent="0.35">
      <c r="B22" s="153" t="s">
        <v>7</v>
      </c>
      <c r="C22" s="57"/>
      <c r="D22" s="2"/>
      <c r="E22" s="148"/>
      <c r="F22" s="148"/>
      <c r="G22" s="145"/>
      <c r="H22" s="146"/>
      <c r="I22" s="146"/>
      <c r="J22" s="147"/>
      <c r="K22" s="126"/>
      <c r="L22" s="126"/>
    </row>
    <row r="23" spans="1:13" s="124" customFormat="1" x14ac:dyDescent="0.35">
      <c r="H23" s="125"/>
      <c r="I23" s="125"/>
      <c r="K23" s="126"/>
      <c r="L23" s="126"/>
    </row>
    <row r="24" spans="1:13" s="124" customFormat="1" x14ac:dyDescent="0.35">
      <c r="H24" s="125"/>
      <c r="I24" s="125"/>
      <c r="K24" s="126"/>
      <c r="L24" s="126"/>
    </row>
    <row r="25" spans="1:13" x14ac:dyDescent="0.35"/>
    <row r="26" spans="1:13" x14ac:dyDescent="0.35"/>
    <row r="27" spans="1:13" x14ac:dyDescent="0.35"/>
    <row r="28" spans="1:13" x14ac:dyDescent="0.35"/>
    <row r="29" spans="1:13" x14ac:dyDescent="0.35"/>
    <row r="30" spans="1:13" x14ac:dyDescent="0.35"/>
    <row r="31" spans="1:13" x14ac:dyDescent="0.35"/>
    <row r="32" spans="1:13" x14ac:dyDescent="0.35"/>
    <row r="33" spans="2:13" x14ac:dyDescent="0.35"/>
    <row r="34" spans="2:13" x14ac:dyDescent="0.35"/>
    <row r="35" spans="2:13" x14ac:dyDescent="0.35"/>
    <row r="36" spans="2:13" s="124" customFormat="1" x14ac:dyDescent="0.35">
      <c r="B36" s="133"/>
      <c r="C36" s="133"/>
      <c r="D36" s="133"/>
      <c r="E36" s="133"/>
      <c r="F36" s="133"/>
      <c r="G36" s="133"/>
      <c r="H36" s="149"/>
      <c r="I36" s="149"/>
      <c r="J36" s="133"/>
      <c r="K36" s="135"/>
      <c r="L36" s="135"/>
      <c r="M36" s="133"/>
    </row>
    <row r="37" spans="2:13" s="124" customFormat="1" x14ac:dyDescent="0.35">
      <c r="B37" s="133"/>
      <c r="C37" s="133"/>
      <c r="D37" s="133"/>
      <c r="E37" s="133"/>
      <c r="F37" s="133"/>
      <c r="G37" s="133"/>
      <c r="H37" s="149"/>
      <c r="I37" s="149"/>
      <c r="J37" s="133"/>
      <c r="K37" s="135"/>
      <c r="L37" s="135"/>
      <c r="M37" s="133"/>
    </row>
    <row r="38" spans="2:13" s="124" customFormat="1" x14ac:dyDescent="0.35">
      <c r="B38" s="133"/>
      <c r="C38" s="133"/>
      <c r="D38" s="133"/>
      <c r="E38" s="133"/>
      <c r="F38" s="133"/>
      <c r="G38" s="133"/>
      <c r="H38" s="149"/>
      <c r="I38" s="149"/>
      <c r="J38" s="133"/>
      <c r="K38" s="135"/>
      <c r="L38" s="135"/>
      <c r="M38" s="133"/>
    </row>
    <row r="39" spans="2:13" s="124" customFormat="1" x14ac:dyDescent="0.35">
      <c r="B39" s="133"/>
      <c r="C39" s="133"/>
      <c r="D39" s="133"/>
      <c r="E39" s="133"/>
      <c r="F39" s="133"/>
      <c r="G39" s="133"/>
      <c r="H39" s="149"/>
      <c r="I39" s="149"/>
      <c r="J39" s="133"/>
      <c r="K39" s="135"/>
      <c r="L39" s="135"/>
      <c r="M39" s="133"/>
    </row>
    <row r="40" spans="2:13" s="124" customFormat="1" x14ac:dyDescent="0.35">
      <c r="B40" s="133"/>
      <c r="C40" s="133"/>
      <c r="D40" s="133"/>
      <c r="E40" s="133"/>
      <c r="F40" s="133"/>
      <c r="G40" s="133"/>
      <c r="H40" s="149"/>
      <c r="I40" s="149"/>
      <c r="J40" s="133"/>
      <c r="K40" s="135"/>
      <c r="L40" s="135"/>
      <c r="M40" s="133"/>
    </row>
    <row r="41" spans="2:13" s="124" customFormat="1" x14ac:dyDescent="0.35">
      <c r="B41" s="133"/>
      <c r="C41" s="133"/>
      <c r="D41" s="133"/>
      <c r="E41" s="133"/>
      <c r="F41" s="133"/>
      <c r="G41" s="133"/>
      <c r="H41" s="149"/>
      <c r="I41" s="149"/>
      <c r="J41" s="133"/>
      <c r="K41" s="135"/>
      <c r="L41" s="135"/>
      <c r="M41" s="133"/>
    </row>
    <row r="42" spans="2:13" s="124" customFormat="1" x14ac:dyDescent="0.35">
      <c r="B42" s="133"/>
      <c r="C42" s="133"/>
      <c r="D42" s="133"/>
      <c r="E42" s="133"/>
      <c r="F42" s="133"/>
      <c r="G42" s="133"/>
      <c r="H42" s="149"/>
      <c r="I42" s="149"/>
      <c r="J42" s="133"/>
      <c r="K42" s="135"/>
      <c r="L42" s="135"/>
      <c r="M42" s="133"/>
    </row>
    <row r="43" spans="2:13" s="124" customFormat="1" x14ac:dyDescent="0.35">
      <c r="B43" s="133"/>
      <c r="C43" s="133"/>
      <c r="D43" s="133"/>
      <c r="E43" s="133"/>
      <c r="F43" s="133"/>
      <c r="G43" s="133"/>
      <c r="H43" s="149"/>
      <c r="I43" s="149"/>
      <c r="J43" s="133"/>
      <c r="K43" s="135"/>
      <c r="L43" s="135"/>
      <c r="M43" s="133"/>
    </row>
    <row r="44" spans="2:13" s="124" customFormat="1" x14ac:dyDescent="0.35">
      <c r="B44" s="133"/>
      <c r="C44" s="133"/>
      <c r="D44" s="133"/>
      <c r="E44" s="133"/>
      <c r="F44" s="133"/>
      <c r="G44" s="133"/>
      <c r="H44" s="149"/>
      <c r="I44" s="149"/>
      <c r="J44" s="133"/>
      <c r="K44" s="135"/>
      <c r="L44" s="135"/>
      <c r="M44" s="133"/>
    </row>
    <row r="45" spans="2:13" s="124" customFormat="1" x14ac:dyDescent="0.35">
      <c r="B45" s="133"/>
      <c r="C45" s="133"/>
      <c r="D45" s="133"/>
      <c r="E45" s="133"/>
      <c r="F45" s="133"/>
      <c r="G45" s="133"/>
      <c r="H45" s="149"/>
      <c r="I45" s="149"/>
      <c r="J45" s="133"/>
      <c r="K45" s="135"/>
      <c r="L45" s="135"/>
      <c r="M45" s="133"/>
    </row>
    <row r="46" spans="2:13" s="124" customFormat="1" x14ac:dyDescent="0.35">
      <c r="B46" s="133"/>
      <c r="C46" s="133"/>
      <c r="D46" s="133"/>
      <c r="E46" s="133"/>
      <c r="F46" s="133"/>
      <c r="G46" s="133"/>
      <c r="H46" s="149"/>
      <c r="I46" s="149"/>
      <c r="J46" s="133"/>
      <c r="K46" s="135"/>
      <c r="L46" s="135"/>
      <c r="M46" s="133"/>
    </row>
    <row r="47" spans="2:13" s="124" customFormat="1" x14ac:dyDescent="0.35">
      <c r="B47" s="133"/>
      <c r="C47" s="133"/>
      <c r="D47" s="133"/>
      <c r="E47" s="133"/>
      <c r="F47" s="133"/>
      <c r="G47" s="133"/>
      <c r="H47" s="149"/>
      <c r="I47" s="149"/>
      <c r="J47" s="133"/>
      <c r="K47" s="135"/>
      <c r="L47" s="135"/>
      <c r="M47" s="133"/>
    </row>
    <row r="48" spans="2:13" s="124" customFormat="1" x14ac:dyDescent="0.35">
      <c r="B48" s="133"/>
      <c r="C48" s="133"/>
      <c r="D48" s="133"/>
      <c r="E48" s="133"/>
      <c r="F48" s="133"/>
      <c r="G48" s="133"/>
      <c r="H48" s="149"/>
      <c r="I48" s="149"/>
      <c r="J48" s="133"/>
      <c r="K48" s="135"/>
      <c r="L48" s="135"/>
      <c r="M48" s="133"/>
    </row>
    <row r="49" spans="2:13" s="124" customFormat="1" x14ac:dyDescent="0.35">
      <c r="B49" s="133"/>
      <c r="C49" s="133"/>
      <c r="D49" s="133"/>
      <c r="E49" s="133"/>
      <c r="F49" s="133"/>
      <c r="G49" s="133"/>
      <c r="H49" s="149"/>
      <c r="I49" s="149"/>
      <c r="J49" s="133"/>
      <c r="K49" s="135"/>
      <c r="L49" s="135"/>
      <c r="M49" s="133"/>
    </row>
    <row r="50" spans="2:13" s="124" customFormat="1" x14ac:dyDescent="0.35">
      <c r="B50" s="133"/>
      <c r="C50" s="133"/>
      <c r="D50" s="133"/>
      <c r="E50" s="133"/>
      <c r="F50" s="133"/>
      <c r="G50" s="133"/>
      <c r="H50" s="149"/>
      <c r="I50" s="149"/>
      <c r="J50" s="133"/>
      <c r="K50" s="135"/>
      <c r="L50" s="135"/>
      <c r="M50" s="133"/>
    </row>
    <row r="51" spans="2:13" s="124" customFormat="1" x14ac:dyDescent="0.35">
      <c r="B51" s="133"/>
      <c r="C51" s="133"/>
      <c r="D51" s="133"/>
      <c r="E51" s="133"/>
      <c r="F51" s="133"/>
      <c r="G51" s="133"/>
      <c r="H51" s="149"/>
      <c r="I51" s="149"/>
      <c r="J51" s="133"/>
      <c r="K51" s="135"/>
      <c r="L51" s="135"/>
      <c r="M51" s="133"/>
    </row>
    <row r="52" spans="2:13" s="124" customFormat="1" x14ac:dyDescent="0.35">
      <c r="B52" s="133"/>
      <c r="C52" s="133"/>
      <c r="D52" s="133"/>
      <c r="E52" s="133"/>
      <c r="F52" s="133"/>
      <c r="G52" s="133"/>
      <c r="H52" s="149"/>
      <c r="I52" s="149"/>
      <c r="J52" s="133"/>
      <c r="K52" s="135"/>
      <c r="L52" s="135"/>
      <c r="M52" s="133"/>
    </row>
    <row r="53" spans="2:13" s="124" customFormat="1" x14ac:dyDescent="0.35">
      <c r="B53" s="133"/>
      <c r="C53" s="133"/>
      <c r="D53" s="133"/>
      <c r="E53" s="133"/>
      <c r="F53" s="133"/>
      <c r="G53" s="133"/>
      <c r="H53" s="149"/>
      <c r="I53" s="149"/>
      <c r="J53" s="133"/>
      <c r="K53" s="135"/>
      <c r="L53" s="135"/>
      <c r="M53" s="133"/>
    </row>
    <row r="54" spans="2:13" s="124" customFormat="1" x14ac:dyDescent="0.35">
      <c r="B54" s="133"/>
      <c r="C54" s="133"/>
      <c r="D54" s="133"/>
      <c r="E54" s="133"/>
      <c r="F54" s="133"/>
      <c r="G54" s="133"/>
      <c r="H54" s="149"/>
      <c r="I54" s="149"/>
      <c r="J54" s="133"/>
      <c r="K54" s="135"/>
      <c r="L54" s="135"/>
      <c r="M54" s="133"/>
    </row>
    <row r="55" spans="2:13" s="124" customFormat="1" x14ac:dyDescent="0.35">
      <c r="B55" s="133"/>
      <c r="C55" s="133"/>
      <c r="D55" s="133"/>
      <c r="E55" s="133"/>
      <c r="F55" s="133"/>
      <c r="G55" s="133"/>
      <c r="H55" s="149"/>
      <c r="I55" s="149"/>
      <c r="J55" s="133"/>
      <c r="K55" s="135"/>
      <c r="L55" s="135"/>
      <c r="M55" s="133"/>
    </row>
    <row r="56" spans="2:13" s="124" customFormat="1" x14ac:dyDescent="0.35">
      <c r="B56" s="133"/>
      <c r="C56" s="133"/>
      <c r="D56" s="133"/>
      <c r="E56" s="133"/>
      <c r="F56" s="133"/>
      <c r="G56" s="133"/>
      <c r="H56" s="149"/>
      <c r="I56" s="149"/>
      <c r="J56" s="133"/>
      <c r="K56" s="135"/>
      <c r="L56" s="135"/>
      <c r="M56" s="133"/>
    </row>
    <row r="57" spans="2:13" s="124" customFormat="1" x14ac:dyDescent="0.35">
      <c r="B57" s="133"/>
      <c r="C57" s="133"/>
      <c r="D57" s="133"/>
      <c r="E57" s="133"/>
      <c r="F57" s="133"/>
      <c r="G57" s="133"/>
      <c r="H57" s="149"/>
      <c r="I57" s="149"/>
      <c r="J57" s="133"/>
      <c r="K57" s="135"/>
      <c r="L57" s="135"/>
      <c r="M57" s="133"/>
    </row>
    <row r="58" spans="2:13" s="124" customFormat="1" x14ac:dyDescent="0.35">
      <c r="B58" s="133"/>
      <c r="C58" s="133"/>
      <c r="D58" s="133"/>
      <c r="E58" s="133"/>
      <c r="F58" s="133"/>
      <c r="G58" s="133"/>
      <c r="H58" s="149"/>
      <c r="I58" s="149"/>
      <c r="J58" s="133"/>
      <c r="K58" s="135"/>
      <c r="L58" s="135"/>
      <c r="M58" s="133"/>
    </row>
    <row r="59" spans="2:13" s="124" customFormat="1" x14ac:dyDescent="0.35">
      <c r="B59" s="133"/>
      <c r="C59" s="133"/>
      <c r="D59" s="133"/>
      <c r="E59" s="133"/>
      <c r="F59" s="133"/>
      <c r="G59" s="133"/>
      <c r="H59" s="149"/>
      <c r="I59" s="149"/>
      <c r="J59" s="133"/>
      <c r="K59" s="135"/>
      <c r="L59" s="135"/>
      <c r="M59" s="133"/>
    </row>
    <row r="60" spans="2:13" s="124" customFormat="1" x14ac:dyDescent="0.35">
      <c r="B60" s="133"/>
      <c r="C60" s="133"/>
      <c r="D60" s="133"/>
      <c r="E60" s="133"/>
      <c r="F60" s="133"/>
      <c r="G60" s="133"/>
      <c r="H60" s="149"/>
      <c r="I60" s="149"/>
      <c r="J60" s="133"/>
      <c r="K60" s="135"/>
      <c r="L60" s="135"/>
      <c r="M60" s="133"/>
    </row>
    <row r="61" spans="2:13" ht="14" customHeight="1" x14ac:dyDescent="0.35"/>
    <row r="62" spans="2:13" ht="14" customHeight="1" x14ac:dyDescent="0.35"/>
    <row r="63" spans="2:13" ht="14" customHeight="1" x14ac:dyDescent="0.35"/>
    <row r="64" spans="2:13" ht="14" customHeight="1" x14ac:dyDescent="0.35"/>
    <row r="65" ht="14" customHeight="1" x14ac:dyDescent="0.35"/>
    <row r="66" ht="14" customHeight="1" x14ac:dyDescent="0.35"/>
    <row r="67" ht="14" customHeight="1" x14ac:dyDescent="0.35"/>
    <row r="68" ht="14" customHeight="1" x14ac:dyDescent="0.35"/>
    <row r="69" ht="14" customHeight="1" x14ac:dyDescent="0.35"/>
    <row r="70" ht="14" customHeight="1" x14ac:dyDescent="0.35"/>
    <row r="71" ht="14" customHeight="1" x14ac:dyDescent="0.35"/>
    <row r="72" ht="14" customHeight="1" x14ac:dyDescent="0.35"/>
    <row r="73" ht="14" customHeight="1" x14ac:dyDescent="0.35"/>
  </sheetData>
  <autoFilter ref="B16:J19" xr:uid="{00000000-0001-0000-0D00-000000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Instructivo Diligenciamiento</vt:lpstr>
      <vt:lpstr>Integración PAA (2)</vt:lpstr>
      <vt:lpstr>Plan Estratégico Ins.</vt:lpstr>
      <vt:lpstr>Integración PAA</vt:lpstr>
      <vt:lpstr>Plan de Acción</vt:lpstr>
      <vt:lpstr>PINAR</vt:lpstr>
      <vt:lpstr>PETH</vt:lpstr>
      <vt:lpstr>PSST</vt:lpstr>
      <vt:lpstr>PII</vt:lpstr>
      <vt:lpstr>PIC</vt:lpstr>
      <vt:lpstr>PAAC</vt:lpstr>
      <vt:lpstr>PETI</vt:lpstr>
      <vt:lpstr>CGR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Jhoan Sebastian Victoria Gómez</dc:creator>
  <cp:lastModifiedBy>Jenny Isabel González Cantillo</cp:lastModifiedBy>
  <dcterms:created xsi:type="dcterms:W3CDTF">2019-04-29T15:16:09Z</dcterms:created>
  <dcterms:modified xsi:type="dcterms:W3CDTF">2023-01-26T14:58:53Z</dcterms:modified>
</cp:coreProperties>
</file>