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CISA\OneDrive - Central de Inversiones S.A\Documentos\Actualización página web 2023\Contratación\"/>
    </mc:Choice>
  </mc:AlternateContent>
  <xr:revisionPtr revIDLastSave="0" documentId="8_{72C96DF7-BF87-4B3D-BBFD-277402E1FD5E}" xr6:coauthVersionLast="47" xr6:coauthVersionMax="47" xr10:uidLastSave="{00000000-0000-0000-0000-000000000000}"/>
  <bookViews>
    <workbookView xWindow="0" yWindow="0" windowWidth="19200" windowHeight="10200" xr2:uid="{FF59DC9C-8C74-425C-A493-E39E0B9DC566}"/>
  </bookViews>
  <sheets>
    <sheet name="CONTRATOS FUNCIONAMIE &amp; CONEXOS" sheetId="1" r:id="rId1"/>
    <sheet name="ÓRDENES DE SERVICIO" sheetId="3" r:id="rId2"/>
  </sheets>
  <definedNames>
    <definedName name="_xlnm._FilterDatabase" localSheetId="0" hidden="1">'CONTRATOS FUNCIONAMIE &amp; CONEXOS'!$A$2:$X$65</definedName>
    <definedName name="_xlnm._FilterDatabase" localSheetId="1" hidden="1">'ÓRDENES DE SERVICIO'!$A$2:$S$68</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5" i="3" l="1"/>
  <c r="O55" i="3"/>
  <c r="O50" i="3"/>
  <c r="O57" i="3"/>
  <c r="N54" i="3" l="1"/>
  <c r="J54" i="3" s="1"/>
  <c r="K54" i="3" s="1"/>
  <c r="N48" i="3"/>
  <c r="O48" i="3" s="1"/>
  <c r="O56" i="3"/>
  <c r="K56" i="3"/>
  <c r="I56" i="3"/>
  <c r="J48" i="3" l="1"/>
  <c r="K48" i="3" s="1"/>
  <c r="O54" i="3"/>
  <c r="O20" i="3"/>
  <c r="N14" i="3"/>
  <c r="O14" i="3" s="1"/>
  <c r="O38" i="3" l="1"/>
  <c r="O44" i="3"/>
  <c r="O47" i="3"/>
  <c r="O40" i="3"/>
  <c r="O37" i="3"/>
  <c r="N36" i="3"/>
  <c r="O36" i="3" s="1"/>
  <c r="O15" i="3"/>
  <c r="O17" i="3"/>
  <c r="N24" i="3"/>
  <c r="N22" i="3"/>
  <c r="T56" i="1"/>
  <c r="Q45" i="1"/>
  <c r="R45" i="1" s="1"/>
  <c r="R27" i="1"/>
  <c r="R21" i="1"/>
  <c r="R18" i="1"/>
  <c r="Q11" i="1"/>
  <c r="R11" i="1" s="1"/>
  <c r="Q41" i="1"/>
  <c r="Q39" i="1"/>
  <c r="R25" i="1"/>
  <c r="R24" i="1"/>
  <c r="R14" i="1"/>
  <c r="R12" i="1"/>
  <c r="R6" i="1"/>
  <c r="O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Federman Ospina Largo</author>
  </authors>
  <commentList>
    <comment ref="O48" authorId="0" shapeId="0" xr:uid="{824EA185-50B0-420D-84F7-AD47DB078B7C}">
      <text>
        <r>
          <rPr>
            <sz val="9"/>
            <color indexed="81"/>
            <rFont val="Tahoma"/>
            <family val="2"/>
          </rPr>
          <t xml:space="preserve">
Pendiente de facturación por $5.505.406 + IVA. Trámite ejecutado en dic/2022, con la cual se ejecutaría el 98% del presupuesto.</t>
        </r>
      </text>
    </comment>
  </commentList>
</comments>
</file>

<file path=xl/sharedStrings.xml><?xml version="1.0" encoding="utf-8"?>
<sst xmlns="http://schemas.openxmlformats.org/spreadsheetml/2006/main" count="1003" uniqueCount="457">
  <si>
    <t>N°</t>
  </si>
  <si>
    <t>No. CONTRATO</t>
  </si>
  <si>
    <t>NOMBRE CONTRATISTA</t>
  </si>
  <si>
    <t>NIT/CC</t>
  </si>
  <si>
    <t>DV</t>
  </si>
  <si>
    <t>CLASE DE CONTRATO</t>
  </si>
  <si>
    <t>OBJETO</t>
  </si>
  <si>
    <t>VALOR DEL CONTRATO</t>
  </si>
  <si>
    <t>APROBACIÓN GARANTIAS INICIALES</t>
  </si>
  <si>
    <t>PORCENTAJE AVANCE PRESUPUESTAL PROGRAMADO</t>
  </si>
  <si>
    <t>PORCENTAJE AVANCE PRESUPUESTAL REAL</t>
  </si>
  <si>
    <t>PORCENTAJE DE AVANCE FÍSICO (PLAZO) PROGRAMADO</t>
  </si>
  <si>
    <t>PORCENTAJE DE AVANCE FÍSICO  (PLAZO) REAL</t>
  </si>
  <si>
    <t>FECHA TERMINACIÓN CONTRATO CON ADICIONES</t>
  </si>
  <si>
    <t xml:space="preserve">VICEPRESIDENCIA </t>
  </si>
  <si>
    <t>FUNCIONARIO</t>
  </si>
  <si>
    <t>DIRECCIÓN GENERAL</t>
  </si>
  <si>
    <t>045-2011</t>
  </si>
  <si>
    <t>COMPUTEC S.A.</t>
  </si>
  <si>
    <t>PRESTACIÓN DE SERVICIOS</t>
  </si>
  <si>
    <t>DATACREDITO prestará sus servicios a EL SUSCRIPTOR mediante la entrega y reporte de información, a través de uno o más Productos, según se define en el Manual de Productos, diseñados para la evaluación y medición del registro crediticio, la identificación y ubicación de los actuales y potenciales clientes de EL SUSCRIPTOR, la verificación de la identidad de los mismos, servir de elemento para elaborar estudios de mercado o investigaciones comerciales o estadísticas y en general el procesamiento y análisis de información que permita a EL SUSCRIPTOR optimizar y ampliar su portafolio de servicios.</t>
  </si>
  <si>
    <t>05/12/2022
(PRÓRROGA AUTOMÁTICA)</t>
  </si>
  <si>
    <t>021-2014</t>
  </si>
  <si>
    <t xml:space="preserve">REDEBAN MULTICOLOR S.A. </t>
  </si>
  <si>
    <t>COMODATO</t>
  </si>
  <si>
    <t>INDEFINIDO</t>
  </si>
  <si>
    <t>0,00</t>
  </si>
  <si>
    <t>N.A.</t>
  </si>
  <si>
    <t>N/A</t>
  </si>
  <si>
    <t>ADRIANA REYES PICO</t>
  </si>
  <si>
    <t>ARRENDAMIENTO</t>
  </si>
  <si>
    <t>007-2017</t>
  </si>
  <si>
    <t>SOCIEDAD DE ACTIVOS ESPECIALES - SAE</t>
  </si>
  <si>
    <t>900.265.408</t>
  </si>
  <si>
    <t>Mediante la suscripción del presente contrato EL ARRENDADOR entrega al ARRENDATARIO y éste recibe a titutlo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matricula inmobiliaria No. 370-573579 de la oficina de registro de instrumentos públicos de Cali.</t>
  </si>
  <si>
    <t>032-2017</t>
  </si>
  <si>
    <t>VALOR &amp; ESTRATEGIA  S.A.S. (ANTES FINANZAS E INVERSIONES ESTRATEGICAS S.A.S. - FINVESTCO)</t>
  </si>
  <si>
    <t xml:space="preserve">EL CONTRATISTA se obliga con CISA a prestar los servicios de asesoría financiera para llevar a cabo las gestiones de valoración y presentación de la misma en las instancias que se requiera. </t>
  </si>
  <si>
    <t>011-2018</t>
  </si>
  <si>
    <t xml:space="preserve">GÓMEZ GÓMEZ ABOGADOS CONSULTORES LTDA. </t>
  </si>
  <si>
    <t>EL CONTRATISTA se obliga con CISA a prestar sus servicios en materia de derecho para: i) estructurar denuncia penal en contra del señor Talel Casem Karawi, representante legal de la sociedad Inversiones y Representaciones Karawi Ltda., o contra quien sea pertinente, por los hechos que le han sido a conocer por parte de la Entidad y. ii) representar judicialmente a CISA en el proceso penal que se inicie en virtud de la presentación de la denuncia formulada en contra del señor Talel Casem Karawi o contra quien sea pertinente, asi como la representación de los intereses que como victima le correspondan a CISA, en todas la etapas del respectivo proceso.</t>
  </si>
  <si>
    <t>031-2018</t>
  </si>
  <si>
    <t>CIFIN S.A.</t>
  </si>
  <si>
    <t xml:space="preserve">OBJETO: En virtud del presente contrato se regula la relación entre CIFIN y CISA para el desarrollo del servicio de recepción, procesamiento y administración de datos. En desarrollo de este objeto CISA: 1) reportará a CIFIN la información originada en las relaciones con sus clientes; 2) Podrá hacer uso del servicio de consulta de la Información de titulares contenida en la base de datos de CIFIN; 3) Podrá acceder a los productos, servicios y herramientas adicionales que ofrece CIFIN, previo acuerdo expreso que constará en documento(s) separado(s), el cual hará parte integral del contrato y se regirá, en lo no previsto en el mismo, por lo previsto en el presente contrato. </t>
  </si>
  <si>
    <t>SANDRO JORGE BERNAL CENDALES</t>
  </si>
  <si>
    <t>001-2020</t>
  </si>
  <si>
    <t>CONTENTO BPS</t>
  </si>
  <si>
    <t>EL CONTRATISTA se obliga a prestar sus servicios de gestión de contactabilidad de deudores de cartera y servicio al cliente, a través de un Call Center o Contact Center.</t>
  </si>
  <si>
    <t>003-2020</t>
  </si>
  <si>
    <t>MISIÓN TEMPORAL LTDA.</t>
  </si>
  <si>
    <t>EL CONTRATISTA se obliga con CISA a suministrar trabajadores en misión exclusivamente para atender las diferentes operaciones de la Entidad, en proyectos especiales y puntuales cuya duración está definida en un marco temporal inferior a un año, en las ciudades de Bogotá, Barranquilla, Cali y Medellín.</t>
  </si>
  <si>
    <t>007-2020</t>
  </si>
  <si>
    <t>IFX NETWORKS COLOMBIA S.A.S.</t>
  </si>
  <si>
    <t>EL CONTRATISTA se obliga a prestar a CISA el servicio de telecomunicaciones</t>
  </si>
  <si>
    <t>010-2020</t>
  </si>
  <si>
    <t>PARDO Y ASOCIADOS ESTRATEGIAS TRIBUTARIAS S.A.</t>
  </si>
  <si>
    <t>EL CONTRATISTA se obliga con CISA a prestar los servicios profesionales de asesoría especializada en materia de derecho tributario, en especial sobre temas de IVA, renta y complementarios, impuesto al consumo, timbre, industria y comercio, gravamen a los movimientos financieros, predial, valorización, obligaciones como agente retenedor en la fuente de renta y ventas, así como las demás asesorías que surjan sobre el desarrollo del objeto social de la Entidad y que requiera la aplicación de normas y disposiciones vigentes sobre la materia.</t>
  </si>
  <si>
    <t>012-2020</t>
  </si>
  <si>
    <t>LATINVESTCO</t>
  </si>
  <si>
    <t>EL CONTRATISTA se obliga con CISA a prestar sus servicios profesionales para la valoración de la empresa DISTASA S.A.</t>
  </si>
  <si>
    <t>014-2020</t>
  </si>
  <si>
    <t>CROWE CO S.A.S.</t>
  </si>
  <si>
    <t>EL CONTRATISTA se obliga con CISA a prestar su servicio integral de Revisoría Fiscal, adelantando como mínimo el proceso de auditoría contable y financiera, de cumplimiento, del control interno y de gestión, de riesgos y de sistemas y tecnología, tal como se detalla en las obligaciones técnicas descritas más adelante y las demás a que haya lugar.</t>
  </si>
  <si>
    <t>018-2020</t>
  </si>
  <si>
    <t>ARTHUR J GALLAGHER CORREDORES DE SEGUROS S.A.</t>
  </si>
  <si>
    <t>CORRETAJE</t>
  </si>
  <si>
    <t>EL CONTRATISTA se compromete para con CISA a prestar los servicios profesionales de corretaje de seguros, así como la asesoría integral en el manejo del programa de seguros, manejo de siniestros, y la actualización de bienes, intereses y valores asegurados de CISA.</t>
  </si>
  <si>
    <t xml:space="preserve">DIRECCIÓN GENERAL </t>
  </si>
  <si>
    <t>020-2020</t>
  </si>
  <si>
    <t>UNIDAD ADMINISTRATIVA ESPECIAL DE CATASTRO DISTRITAL - UAECD</t>
  </si>
  <si>
    <t xml:space="preserve">Contratar la elaboración de avalúos comerciales o de renta para los inmuebles localizados en el área urbana o rural en la ciudad de Bogotá D.C. </t>
  </si>
  <si>
    <t>005-2021</t>
  </si>
  <si>
    <t xml:space="preserve">SERVI-INDUSTRIALES &amp; MERCADEO S.A.S. </t>
  </si>
  <si>
    <t>EL CONTRATISTA se obliga con CISA a prestar a través del servicio de outsourcing el cual será ejecutado con total independencia, consistente en el proceso de apoyo integral en la labor de cuidado, administración y mantenimiento permanente de los inmuebles de propiedad de CISA, así como aquéllos sometidos a su administración, localizados a nivel nacional.</t>
  </si>
  <si>
    <t>006-2021</t>
  </si>
  <si>
    <t>PENSEMOS S.A.</t>
  </si>
  <si>
    <t>EL CONTRATISTA se obliga con CISA a suministrar el mantenimiento y soporte del software Suite Vision Empresarial.</t>
  </si>
  <si>
    <t>011 - 2021</t>
  </si>
  <si>
    <t>AUGE PUBLICIDAD S.A.S.</t>
  </si>
  <si>
    <t>EL CONTRATISTA se obliga con CISA a prestar sus servicios de impresión de todo tipo de material y piezas, en diferentes formatos, y compra de material pop que la Entidad requiera durante la ejecución del contrato.</t>
  </si>
  <si>
    <t>013 - 2021</t>
  </si>
  <si>
    <t>PÉREZ Y PÉREZ ABOGADOS S.A.S</t>
  </si>
  <si>
    <t>EL CONTRATISTA se obliga para con CISA, a prestar sus servicios profesionales de asesoría legal especializada en materia de derecho laboral, para lo cual absolverá las consultas verbales o escritas que se hagan mediante conceptos jurídicos de conformidad con la propuesta presentada, la cual hace parte integral del presente contrato</t>
  </si>
  <si>
    <t>015-2021</t>
  </si>
  <si>
    <t>COMPUTEL SYSTEM S.A.S.</t>
  </si>
  <si>
    <t>EL CONTRATISTA se obliga con CISA a entregar a título de arrendamiento equipos tecnológicos y periféricos nuevos, cumpliendo con las marcas, características técnicas y cantidades incluidas en los términos de referencia del concurso público 001 de 2021. Igualmente, EL CONTRATISTA se obliga con CISA a prestar el servicio de una mesa de ayuda conforme los requisitos expuestos más adelante.</t>
  </si>
  <si>
    <t>016-2021</t>
  </si>
  <si>
    <t>PRODIGITAL EXPERIENCIAS AUDIOVISUALES S.A.S.</t>
  </si>
  <si>
    <t>901.048.186</t>
  </si>
  <si>
    <t>EL CONTRATISTA se obliga con CISA a prestar sus servicios profesionales a nivel nacional, en la elaboración, producción y edición de contenido fotográfico, multimedia y audiovisual a inmuebles de propiedad o administrados por CISA.</t>
  </si>
  <si>
    <t>COLUMBUS NETWORKS DE COLOMBIA LTDA.</t>
  </si>
  <si>
    <t>020-2021</t>
  </si>
  <si>
    <t>PARKING INTERNATIONAL</t>
  </si>
  <si>
    <t>025-2021</t>
  </si>
  <si>
    <t xml:space="preserve"> VERTEX RESOURCES S.A.S.</t>
  </si>
  <si>
    <t xml:space="preserve">EL CONTRATISTA se obliga con CISA a prestar sus servicios para la valoración de seis (6) centros de diagnóstico automotriz – CDA, en los cuales el Ministerio de Transporte tiene participaciones accionarias minoritarias. 
 </t>
  </si>
  <si>
    <t>026-2021</t>
  </si>
  <si>
    <t xml:space="preserve">G&amp;H INVESTMENTS S.A.S. </t>
  </si>
  <si>
    <t xml:space="preserve">EL CONTRATISTA se obliga con CISA a prestar sus servicios para la valoración de veinte (20) terminales de transporte, en los cuales el Ministerio de Transporte tiene participaciones accionarias minoritarias. 
 </t>
  </si>
  <si>
    <t>JEFATURA DE OPERACIONES TECNOLÓGICAS</t>
  </si>
  <si>
    <t>028-2021</t>
  </si>
  <si>
    <t>ARCHIVOS PROCESOS Y TECNOLOGIA S.A. – ARPROTEC S.A.</t>
  </si>
  <si>
    <t>EL CONTRATISTA se obliga con CISA a prestar el servicio especializado de Gestión Documental, que incluye, entre otras actividades, el almacenamiento, custodia, administración de archivos, actualización y aplicación de Tablas de Retención Documental y Tablas de Valoración Documental, organización, digitalización, consultas, y aplicación de la disposición final; conforme al alcance previsto en estos términos y particularmente a las disposiciones contenidas en la Ley 594 de 2000, el Acuerdo 049 de 2000, el Acuerdo 008 de 2014, Decreto 1080 de 2015 y al Acuerdo 04 de 2019 del Archivo General de la Nación, así como la normatividad vigente o aquellas que apliquen en el futuro.</t>
  </si>
  <si>
    <t>029-2021</t>
  </si>
  <si>
    <t xml:space="preserve">AXEDE S.A. EN REORGANIZACIÓN </t>
  </si>
  <si>
    <t>EL CONTRATISTA se obliga con CISA a prestar los servicios de solución de voz IP entre la dirección general y las sucursales a nivel nacional, y en el call center de la Entidad, a través de una red MPLS.</t>
  </si>
  <si>
    <t>031-2021</t>
  </si>
  <si>
    <t xml:space="preserve">EL CONTRATISTA se obliga con CISA a prestar los servicios de infraestructura bajo la modalidad IaaS en una nube privada, que debe soportar las aplicaciones, procesamientos, almacenamientos, monitoreos de plataforma, instancias de respaldo (Backups) y el gestionamiento de datos. Lo anterior, de acuerdo con los componentes y servicios que se describen en este contrato y en los documentos anexos.    </t>
  </si>
  <si>
    <t>032-2021</t>
  </si>
  <si>
    <t>SEGURIDAD SUPERIOR LTDA.</t>
  </si>
  <si>
    <t>EL CONTRATISTA se obliga con CISA a prestar los servicios de vigilancia, custodia y protección sin armas y con medios tecnológicos de los inmuebles adquiridos o administrados por CENTRAL DE INVERSIONES S. A. – CISA, localizados en diferentes lugares del país, a saber, Barranquilla, Bogotá, Cali y Medellín y que son administrados desde las Gerencias de las Zonas Caribe, Centro, Pacífico y Andina.</t>
  </si>
  <si>
    <t>033-2021</t>
  </si>
  <si>
    <t>SOFTLINE INTERNATIONAL DE COLOMBIA S.A.S.</t>
  </si>
  <si>
    <t xml:space="preserve">INTERMEDIACIÓN DE LICENCIAMIENTO </t>
  </si>
  <si>
    <t xml:space="preserve">EL CONTRATISTA en su calidad de intermediario de licenciamiento se obliga con CISA a renovar y suministrar las licencias de software Microsoft bajo la modalidad EA (Microsoft Enterprise Agreement) requeridas por la Entidad, para el funcionamiento de su plataforma tecnológica. </t>
  </si>
  <si>
    <t>230660,37 USD</t>
  </si>
  <si>
    <t>035-2021</t>
  </si>
  <si>
    <t>PIZARRO JARAMILLO ABOGADOS S.A.S</t>
  </si>
  <si>
    <t>EL CONTRATISTA se obliga con CISA a prestar sus servicios profesionales para garantizar la atención integral de los procesos judiciales a nivel nacional, ejerciendo la representación judicial y defensa de la Entidad en los procesos laborales existentes o los que se lleguen a iniciar dentro de la vigencia del presente contrato, por CISA o en su contra. EL CONTRATISTA se obliga a adelantar todas las actuaciones necesarias e inherentes en las instancias de cada proceso para garantizar un fallo definitivo, de conformidad con la propuesta presentada, la cual hace parte integral del presente contrato en lo que no lo contradiga.</t>
  </si>
  <si>
    <t>036-2021</t>
  </si>
  <si>
    <t>PINEDA Y ASOCIADOS ADMINISTRACIONES S.A.S.</t>
  </si>
  <si>
    <t xml:space="preserve">EL CONTRATISTA se obliga a prestar sus servicios de operación logística, incluyendo la administración y el mantenimiento de los bienes y servicios comunes que comprende el inmueble denominado Antigua Zona Franca de Buenaventura, identificado con folio de matrícula inmobiliaria N° 372-008624 de Buenaventura. </t>
  </si>
  <si>
    <t>037-2021</t>
  </si>
  <si>
    <t>GLOBAL CONSULTANT BUREAU S.A.S.</t>
  </si>
  <si>
    <t>EL CONTRATISTA se obliga con CISA a prestar sus servicios profesionales de representación judicial, al igual que el seguimiento, control y vigilancia de hasta cuarenta (40) procesos penales a nivel nacional, relacionados con delitos contra el patrimonio económico y aquéllos que CISA considere pertinentes presentar, a fin de salvaguardar y proteger la responsabilidad de la Entidad. Así mismo, durante la vigencia del presente Contrato EL CONTRATISTA se obliga a entregar los informes previos o de seguimiento que se requieran para supervisar la contratación.</t>
  </si>
  <si>
    <t>001-2022</t>
  </si>
  <si>
    <t>LÓPEZ MONTEALEGRE ASOCIADOS ABOGADOS LTDA.</t>
  </si>
  <si>
    <t xml:space="preserve">El CONTRATISTA se obliga con CISA  a prestar sus servicios profesionales de asesoría legla en las áreas de Derecho Civil y Comercial, a revisar y apoyar al área jurídica de CISA, en la elaboración y contestaciones de demandas, recursos o cualquier otro tipo de escritos que la Entidad requiera dentro de los proceos judiciales en los que sea parte en dichas especialidades. </t>
  </si>
  <si>
    <t>002-2022</t>
  </si>
  <si>
    <t xml:space="preserve">COLSUBSIDIO </t>
  </si>
  <si>
    <t xml:space="preserve">EL CONTRATISTA se obliga con CISA a prestar sus servicios para el apoyo logístico, infraestructura, organización y desarrollo de las actividades programadas en el marco del Plan Anual de Seguridad, Salud en el Trabajo y el Plan Anual de Bienestar para la vigencia 2022, conforme al requerimiento que en este sentido efectúe el Supervisor del contrato. </t>
  </si>
  <si>
    <t>GERENTE DE RECURSOS</t>
  </si>
  <si>
    <t xml:space="preserve">Nombre del documento: </t>
  </si>
  <si>
    <t xml:space="preserve">Área de entrega: </t>
  </si>
  <si>
    <t xml:space="preserve">Elaborado: </t>
  </si>
  <si>
    <t>Aprobado:</t>
  </si>
  <si>
    <t>Fecha de aprobación:</t>
  </si>
  <si>
    <t>004-2022</t>
  </si>
  <si>
    <t xml:space="preserve">HIHG TEAM S.A.S. </t>
  </si>
  <si>
    <t xml:space="preserve">PRESTACIÓN DE SERVICIOS PROFESIONALES </t>
  </si>
  <si>
    <t>EL CONTRATISTA se obliga con CISA a prestar sus servicios especializados en los procesos de selección de los cargos vacantes de los directivos de la Entidad y determinados previamente por la Presidencia. Para tal efecto, EL CONTRATISTA debe realizar la búsqueda de talentos, evaluar los perfiles y presentar los candidatos potenciales para suplir las vacantes de los cargos directivos de CISA, así como ejecutar las demás fases contempladas en la oferta necesarias para el cumplimiento del objeto contractual y las requeridas por la Entidad.</t>
  </si>
  <si>
    <t xml:space="preserve">N.A. </t>
  </si>
  <si>
    <t>FECHA DE SUSCRIPCIÓN</t>
  </si>
  <si>
    <t xml:space="preserve">FECHA DE INICIO 
</t>
  </si>
  <si>
    <t xml:space="preserve">FECHA DE TERMINACIÓN </t>
  </si>
  <si>
    <t>008-2022</t>
  </si>
  <si>
    <t>VCH TRAVELVIAJES CHAPINERO S.A.S.</t>
  </si>
  <si>
    <t xml:space="preserve">SUMINISTRO DE TIQUETES AÉREOS </t>
  </si>
  <si>
    <t>EL CONTRATISTA se obliga con CISA a suministrar los tiquetes aéreos a nivel nacional de acuerdo con las solicitudes que realice la Entidad, a través del asesor de cuenta o de la herramienta de autogestión.</t>
  </si>
  <si>
    <t>005-2022</t>
  </si>
  <si>
    <t>I.T. SERVICIOS DE COLOMBIA S.A.S.</t>
  </si>
  <si>
    <t>EL CONTRATISTA se obliga con CISA a efectuar la renovación del soporte y licenciamiento para el firewall Check Point 6500.</t>
  </si>
  <si>
    <t>01/01/2023
PRÓRROGA AUTOMÁTICA</t>
  </si>
  <si>
    <t>009-2022</t>
  </si>
  <si>
    <t>SERVICIOS POSTALES NACIONALES S.A.S.</t>
  </si>
  <si>
    <t xml:space="preserve">CORRESPONDENCIA </t>
  </si>
  <si>
    <t>EL CONTRATISTA se obliga con CISA a prestar el servicio de correspondencia en sus diferentes modalidades a nivel nacional y, particularmente, a todas las zonas de la Entidad y, a su vez, a suministrar dos (2) mensajeros, un (1) motorizado y un (1) supervisor de correspondencia para el apoyo de la operación en la ciudad de Bogotá D.C.</t>
  </si>
  <si>
    <t>AYDEÉ MARQUEZA MARSIGLIA BELLO</t>
  </si>
  <si>
    <t xml:space="preserve">ANDRÉS FELIPE MONTOYA ESPINEL </t>
  </si>
  <si>
    <t>012-2022</t>
  </si>
  <si>
    <t>INVERSIONES TECNOLÓGICAS DE AMÉRICA S.A.</t>
  </si>
  <si>
    <t>EL CONTRATISTA se obliga con CISA a prestar los servicios para otorgar el licenciamiento de uso y administración integral del SOFTWARE, para la gestión de toda la cartera COACTIVA bajo el modelo SaS (SOFTWARE COMO SERVICIO)</t>
  </si>
  <si>
    <t>RECURSOS TOTALES PAGADOS</t>
  </si>
  <si>
    <t>RECURSOS PENDIENTES POR EJECUTAR</t>
  </si>
  <si>
    <t>REDEBAN MULTICOLOR se compromete a entregar a CISA un PUNTO PAGO a título de comodato precario o préstamo de uso gratuito, con el fin de que este sea utilizado por los empleados, clientes o visitantes de CISA para facilitarles la realización de las transacciones habilitadas  en el módulo.  El Punto Pago estará ubicado en: Calle 63 No. 11-09 Piso 2° de la ciudad de Bogotá</t>
  </si>
  <si>
    <t>VICEPRESIDENCIA CORPORATIVA</t>
  </si>
  <si>
    <t xml:space="preserve">VICEPRESIDENCIA DE OPERACIONES </t>
  </si>
  <si>
    <t>DIRECCIÓN JURÍDICA</t>
  </si>
  <si>
    <t xml:space="preserve">DIRECCIÓN DE COMUNICACIONES, MERCADEO Y RELACIONAMIENTO  </t>
  </si>
  <si>
    <t xml:space="preserve">UBICACIÓN </t>
  </si>
  <si>
    <t>AGENCIA PACÍFICO</t>
  </si>
  <si>
    <t xml:space="preserve">AGENCIA CARIBE
</t>
  </si>
  <si>
    <t xml:space="preserve">
AGENCIA CARIBE
</t>
  </si>
  <si>
    <t xml:space="preserve">AGENCIA CENTRO </t>
  </si>
  <si>
    <t xml:space="preserve">AGENCIA PACÍFICO </t>
  </si>
  <si>
    <t>AGENCIA ANDINA</t>
  </si>
  <si>
    <t xml:space="preserve">AGENCIA ANDINA </t>
  </si>
  <si>
    <t xml:space="preserve">MARTILUZ ARISTIZABAL MARÍN </t>
  </si>
  <si>
    <t xml:space="preserve">DIRECTORA JURÍDICA </t>
  </si>
  <si>
    <t xml:space="preserve">VICEPRESIDENTE CORPORATIVO </t>
  </si>
  <si>
    <t>CARLOS ENRIQUE REYES PÉREZ</t>
  </si>
  <si>
    <t>CARGO SUPERVISOR</t>
  </si>
  <si>
    <t xml:space="preserve">GERENTE DE CARTERA </t>
  </si>
  <si>
    <t xml:space="preserve">COORDINADORA AGENCIA PACÍFICA </t>
  </si>
  <si>
    <t>GERENTE DE VALORACIÓN Y PARTICIPACIONES ACCIONARIAS</t>
  </si>
  <si>
    <t xml:space="preserve">GERENTE FINANCIERA </t>
  </si>
  <si>
    <t xml:space="preserve">GERENTE DE CONTRATACIÓN </t>
  </si>
  <si>
    <t xml:space="preserve">GERENTE INMOBILIARIA </t>
  </si>
  <si>
    <t>VICEPRESIDENTE CORPORATIVO 
JEFE DE OPERACIONES TECNOLÓGICAS</t>
  </si>
  <si>
    <t xml:space="preserve">DIRECTORA DE COMUNICACIONES, MERCADEO Y RELACIONAMIENTO  </t>
  </si>
  <si>
    <t xml:space="preserve">GERENTE DE RECURSOS </t>
  </si>
  <si>
    <t>GERENTE DE RECURSOS- SEDES ADMINISTRATIVAS AGENCIA CENTRO Y DIRECCIÓN GENERAL</t>
  </si>
  <si>
    <t>JEFE DE OPERACIONES TECNOLÓGICAS</t>
  </si>
  <si>
    <t>GERENTE DE CARTERA</t>
  </si>
  <si>
    <t>010-2022</t>
  </si>
  <si>
    <t>IGAC-INSTITUTO GEOGRAFICO AGUSTIN CODAZZI</t>
  </si>
  <si>
    <t xml:space="preserve">El Instituto se obliga a prestar sus servicios profesionales para la realización de avalúos comerciales a nivel nacional, de los inmuebles que requiera CISA de conformidad con la normatividad y procedimientos vigentes para la actividad valuatoria. </t>
  </si>
  <si>
    <t>No. ÓRDEN DE SERVICIO</t>
  </si>
  <si>
    <t>OS-001-2021</t>
  </si>
  <si>
    <t>OS-003-2021</t>
  </si>
  <si>
    <t>OS-007-2021</t>
  </si>
  <si>
    <t>OS-008-2021</t>
  </si>
  <si>
    <t>OS-009-2021</t>
  </si>
  <si>
    <t>OS-010-2020</t>
  </si>
  <si>
    <t>OS-010-2021</t>
  </si>
  <si>
    <t>OS-015-2021</t>
  </si>
  <si>
    <t>OS-017-2021</t>
  </si>
  <si>
    <t>AIR COOL INGENIERIA S.A.S.</t>
  </si>
  <si>
    <t>GRUPEL GRUPOS ELECTROGENOS S A S</t>
  </si>
  <si>
    <t>YOKOMOTOR S.A.</t>
  </si>
  <si>
    <t>HOTELES ESTELAR S.A.</t>
  </si>
  <si>
    <t>PROELCO S.A.S</t>
  </si>
  <si>
    <t>FERREINDUSTRIALES DASA SAS</t>
  </si>
  <si>
    <t>900428186-4</t>
  </si>
  <si>
    <t>901013894-2</t>
  </si>
  <si>
    <t>800041829-6</t>
  </si>
  <si>
    <t>900616103-1</t>
  </si>
  <si>
    <t>901131010-4</t>
  </si>
  <si>
    <t>SERVICIOS</t>
  </si>
  <si>
    <t>SERVICIO</t>
  </si>
  <si>
    <t>COMPRA</t>
  </si>
  <si>
    <t>El contratista se obliga a prestar los servicios de mantenimiento preventivo del sistema de aires acondicionados ubicados en las instalaciones de Dirección General y Sucursal Bogotá de Central de Inversiones S.A.</t>
  </si>
  <si>
    <t xml:space="preserve">El contratista se obliga a prestar los servicios de mantenimiento correctivo del sistema de aires acondicionados ubicados en las instalaciones de Dirección General y Sucursal Bogotá de Central de Inversiones S.A. </t>
  </si>
  <si>
    <t>El contratista se obliga a atender el mantenimiento correctivo de respuesta inmediata a la planta electrica PERKING, con el fin de asegurar el suministro de energia a las instalaciones de Central de inversiones cuando se genere el evento.</t>
  </si>
  <si>
    <t xml:space="preserve"> El contratista se obliga a atender el mantenimiento preventivo estipulado en el plan de mantenimiento de CISA para la planta electrica PERKING, con el fin de asegurar el suministro de energia a las instalaciones de Central de inversiones cuando se requiera.</t>
  </si>
  <si>
    <t>Realizar el mantenimiento correctivo con el fin de corregir condiciones, defectos, daños y reparaciones pertinentes a todo el sistema del vehículo, con el fin de asegurar el correcto funcionamiento, presentacion visual y medidas de seguridad para el uso del mismo.</t>
  </si>
  <si>
    <t>Prestar el servicio de alojamiento a los funcionarios de Central de Inversiones S.A. que adelanten comisiones a nivel nacional.</t>
  </si>
  <si>
    <t>El contratista se obliga a realizar el mantenimiento preventivo con el fin de incrementar la disponibilidad y la confiabilidad del sistema mecánico y eléctrico del vehículo Toyota con placa RLS255 bajo las condiciones de operación de Central de Inversiones, teniendo en cuenta lograr una extensión de la vida útil del equipo, partes y componentes mediante optimas rutinas.</t>
  </si>
  <si>
    <t>El contratista se obliga a suministrar  materiales y componentes eléctricos como (Bombillos, tubos, balastos, cintas, cables, etc) los cuales se hacen necesarios para adelantar las labores que la Gerencia de Recursos requiera.</t>
  </si>
  <si>
    <t>El contratista se obliga a suministrar de elementos, materiales, utensilios y herramientas de ferreteria en general para la Dirección General y la zona centro.</t>
  </si>
  <si>
    <t xml:space="preserve">FECHA DE TERMINACIÓN CON ADICIONES </t>
  </si>
  <si>
    <t>OS-020-2021</t>
  </si>
  <si>
    <t>OS-022-2021</t>
  </si>
  <si>
    <t>OS-055-2021</t>
  </si>
  <si>
    <t>OS-066-2021</t>
  </si>
  <si>
    <t>OS-070-2021</t>
  </si>
  <si>
    <t>OS-071-2021</t>
  </si>
  <si>
    <t>OS-076-2021</t>
  </si>
  <si>
    <t>OS-001-2022</t>
  </si>
  <si>
    <t>OS-002-2022</t>
  </si>
  <si>
    <t>OS-007-2022</t>
  </si>
  <si>
    <t>OS-008-2022</t>
  </si>
  <si>
    <t>OS-011-2022</t>
  </si>
  <si>
    <t>OS-012-2022</t>
  </si>
  <si>
    <t>OS-013-2022</t>
  </si>
  <si>
    <t>OS-014-2022</t>
  </si>
  <si>
    <t>OS-015-2022</t>
  </si>
  <si>
    <t>MED-001-2022</t>
  </si>
  <si>
    <t>CAL-001-2022</t>
  </si>
  <si>
    <t>CAL-002-2022</t>
  </si>
  <si>
    <t>BAQ-001-2022</t>
  </si>
  <si>
    <t>BAQ-002-2022</t>
  </si>
  <si>
    <t>OS-016-2022</t>
  </si>
  <si>
    <t>OS-017-2022</t>
  </si>
  <si>
    <t>OS-018-2022</t>
  </si>
  <si>
    <t>OS-019-2022</t>
  </si>
  <si>
    <t>OS-024-2022</t>
  </si>
  <si>
    <t>BAQ-004-2022</t>
  </si>
  <si>
    <t>MED-003-2022</t>
  </si>
  <si>
    <t>CAL-004-2022</t>
  </si>
  <si>
    <t>OS-026-2022</t>
  </si>
  <si>
    <t>OS-027-2022</t>
  </si>
  <si>
    <t>OS-028-2022</t>
  </si>
  <si>
    <t xml:space="preserve">CASINO CENTRAL DE OFICIALES DE LA FUERZA ÁEREA COLOMBIANA </t>
  </si>
  <si>
    <t>NIVEL TRECE S.A.S.</t>
  </si>
  <si>
    <t>CERTICAMARAS</t>
  </si>
  <si>
    <t>UNIDAD DE SALUD OCUPACIONAL S.A.S.</t>
  </si>
  <si>
    <t>SIASTRAL S A S</t>
  </si>
  <si>
    <t>TRANSPORTES ESPECIALES ALIADOS SAS</t>
  </si>
  <si>
    <t>NEWNET S.A. EN REORGANIZACIÓN</t>
  </si>
  <si>
    <t>SINTECTO</t>
  </si>
  <si>
    <t>ISOLUCION SISTEMAS INTEGRADOS DE GESTION S.A.</t>
  </si>
  <si>
    <t>NEOSECURE COLOMBIA S.A.S</t>
  </si>
  <si>
    <t>INVERSIONES GLASSTECO SAS</t>
  </si>
  <si>
    <t>TEKVO S.A.S.</t>
  </si>
  <si>
    <t>GAUSSSOFT</t>
  </si>
  <si>
    <t>ANDES SERVICIO DE CERTIFICACION DIGITAL S.A.</t>
  </si>
  <si>
    <t>SUPERIOR GROUP SAS</t>
  </si>
  <si>
    <t>CENTRO FINANCIERO LA ERMITA-PROPIEDAD HORIZONTAL</t>
  </si>
  <si>
    <t>PINEDA &amp; ASOCIADOS ADMINISTRACIONES S.A.S.</t>
  </si>
  <si>
    <t>C.C. AIRES S.A.S.</t>
  </si>
  <si>
    <t>ASEOS COLOMBIANOS ASEOCOLBA S.A.</t>
  </si>
  <si>
    <t>SOCIEDAD CAMERAL DE CERTIFICACIÓN DIGITAL CERTICAMARA S.A.</t>
  </si>
  <si>
    <t>INFORMATION TECHNOLOGIES ENTERPRISE COLOMBIA Y SUR AMERICA ITECSA</t>
  </si>
  <si>
    <t>OFIMARCAS S.A.S.</t>
  </si>
  <si>
    <t>SOLUCIONES ASERTIVAS SAS</t>
  </si>
  <si>
    <t>CAJA DE COMPENSACION FAMILIAR COMFAMILIAR ATLANTIVO</t>
  </si>
  <si>
    <t>CAJA DE COMPENSACION FAMILIAR DE ANTIOQUIA COMFAMA</t>
  </si>
  <si>
    <t>CAJA DE COMPENSACION FAMILIAR DEL VALLE DEL CAUCA –  COMFENALCO VALLE DELAGENTE</t>
  </si>
  <si>
    <t>CYBERIA COLOMBIA LTDA</t>
  </si>
  <si>
    <t>INNOVA SG S.A.S.</t>
  </si>
  <si>
    <t>PSICOLOGOS ESPECIALISTAS ASOCIADOS S.A.S.</t>
  </si>
  <si>
    <t>900530858-0</t>
  </si>
  <si>
    <t>830021043-8</t>
  </si>
  <si>
    <t>805002036-4</t>
  </si>
  <si>
    <t>900703005-9</t>
  </si>
  <si>
    <t>900444852-9</t>
  </si>
  <si>
    <t>900239396-3</t>
  </si>
  <si>
    <t>900374230-7</t>
  </si>
  <si>
    <t>901371287-6</t>
  </si>
  <si>
    <t>900337367-1</t>
  </si>
  <si>
    <t>900066718-8</t>
  </si>
  <si>
    <t>900210800-1</t>
  </si>
  <si>
    <t>901012705 - 4</t>
  </si>
  <si>
    <t>900850031-1</t>
  </si>
  <si>
    <t>830080673-1</t>
  </si>
  <si>
    <t>900.164.891-4</t>
  </si>
  <si>
    <t>800.146.077 - 6</t>
  </si>
  <si>
    <t>830.084.433-7</t>
  </si>
  <si>
    <t>900.021.998-1</t>
  </si>
  <si>
    <t>900.597.695-5</t>
  </si>
  <si>
    <t>830.017.209-8</t>
  </si>
  <si>
    <t>890101994-9</t>
  </si>
  <si>
    <t>890900841-9</t>
  </si>
  <si>
    <t>890303093-5</t>
  </si>
  <si>
    <t>830071376-9</t>
  </si>
  <si>
    <t>901169387-1</t>
  </si>
  <si>
    <t>860035467-7</t>
  </si>
  <si>
    <t>SUMINISTRO</t>
  </si>
  <si>
    <t>Prestar los servicios institucionales de logistica e infraestructura necesarios para la realización de actividades de formación, desarrollo y capacitación para funcionarios que laboren en Central de Inversiones S.A.</t>
  </si>
  <si>
    <t>El Contratista  se obliga con CISA a suministrar los carnés corporativos, porta carnés y yoyos, con el fin de identificar a los colaboradores de la compañia.</t>
  </si>
  <si>
    <t>Compra de dos (2) firmas digitales mediante formato token físico y virtual, los cuales serán utilizadas por el gerente de Normalización de Activos y el Vicepresidente Financiero y Administrativo para asegurar la comunicación de RIN - Bancolombia y las consultas del RUNT.</t>
  </si>
  <si>
    <t>El contratista se obliga con CISA a prestar el servicio médico de salud ocupacional para el desarrollo evaluaciones  médicas y complementarias  ocupacionales de vinculación, periódicos, cambios de ocupación , pos- incapacidad, desvinculación , entre otros de acuerdo con perfil de riesgo establecidos en el profesiograma de Central de Inversiones S.A.</t>
  </si>
  <si>
    <t>El contratista se obliga a realizar el mantenimiento correctivo de los equipos de la red hidraulica cuando sea necesario por un daño o error en el funcionamiento de manera inmediata, ya que los equipos contribuyen con el suministro de agua a la sede Dirección General y zona centro.</t>
  </si>
  <si>
    <t>El contratista se obliga a realizar el mantenimiento preventivo a la red hidrosanitaria de manera trimestral a las Cajas de inspección - Bajantes - Canales -Equipo de Bombeo - Aparatos sanitarios de la red hidrosanitaria de Central de Inversiones S.A.</t>
  </si>
  <si>
    <t>El contratista se obliga a prestar el servicio de transporte terrestre especial para segmento empresarial urbano y rural. Este servicio es para uso unico de la presidente de la entidad, cuando el vehiculo de presidencia RLS255 no pueda transportarla por motivos de mantenimiento u otro indole que no permitan dar uso del mismo.</t>
  </si>
  <si>
    <t>El contratista en calidad de intermediarios de licenciamiento se obliga con CISA a renovar y suministrar setenta (70) licencias MOC EDUCATE con el fin de apoyar el aseguramiento de los servicios tecnológicos prestados por CISA  al Sistema de Gestión de Seguridad de la Información y todo lo relacionado con Seguridad Digital.</t>
  </si>
  <si>
    <t>El contratista se obliga a realizar los estudios de seguridad pre empleo y de seguimiento como parte de los procesos de selección de CISA.</t>
  </si>
  <si>
    <t>Renovar la licencia de NovaSec MS SaaS por 12 meses que incluye los módulos; gestión de activos de información, gestión integral  de riesgos de seguridad de la información, normatividad, planes,BSC, Cumplimiento, Eventos y Arquitectura.</t>
  </si>
  <si>
    <t>Renovación del servicio de soporte y mantenimiento por 12 meses, incluyendo la actualización de versiones, módulos y componenetes del aplicativo ISOLUCIÓN.</t>
  </si>
  <si>
    <t xml:space="preserve">El Contratista  se obliga con CISA a renovar el mantenimiento de las licencias IBM GUARDIUM para el monitoreo de las bases de datos, asi como prestar el servicio de soporte de hasta 15 horas. </t>
  </si>
  <si>
    <t>El contratista se obliga a realizar el mantenimiento correctivo del blindaje a la flota de vehículo de transporte de CISA de dirección general y zona centro ( vehículos de destinación provisional y propios) asignado al presidente de la entidad con el fin de corregir condiciones, defectos, daños y reparaciones pertinentes al blindaje, con el objetivo de asegurar el correcto funcionamiento, presentación visual y medidas de seguridad para el uso del mismo.</t>
  </si>
  <si>
    <t>El contratista se obliga a incrementar la disponibilidad y la confiabilidad del sistema mecánico y eléctrico de la silla sube escalera tipo oruga bajo las condiciones de operación de Central de Inversiones, teniendo en cuenta lograr una extensión de la vida útil del equipo, partes y componentes mediante optimas rutinas y frecuencias de mantenimiento preventivo.</t>
  </si>
  <si>
    <t>El contratista se obliga con CISA a renovar los servicios de garantía, soporte, y actualizaciones del software GaussProfit por doce (12) meses, adquirido mediante el contrato 026-2019.</t>
  </si>
  <si>
    <t>Compra de cinco (5)  certificados Secure Socket Layer (SSL) para los sitios públicos, www.cisa.gov.co y temis.cisa.gov.co con escaneos de seguridad para garantizar la seguridad en la comunicación del dominio, adicionalmente de renovar los certificados SSL básicos de los sitios prometeo.cisa.gov.co, ase.cisa.gov.co y informes.cisa.gov.co.</t>
  </si>
  <si>
    <t>El objeto consiste en contratar la prestación del servicio de aseo de los bienes inmuebles del inventario o administrados por la entidad o que llegare a adquirir o recibir para administrar, en desarrollo de su objeto social, localizados en los departamentos que comprenden la Zona Andina y administrados desde la sede principal de la sucursal ubicada en esta ciudad.</t>
  </si>
  <si>
    <t>Prestar el servicio de aseo, jardinaria, levantamiento de escombros, tala y poda de árboles en los bienes inmuebles propios y administrados por CISA en desarrollo de su objeto social y localizados en la Gerencia Zona Pacifico, cuyos departamentos comprende Valle del Cauca, Cauca, Nariño, Quindio, Risaralda y Choco.</t>
  </si>
  <si>
    <t>Es necesario realizar el mantenimiento a 3 aires acondicionados tipo central y 1 aire tipo minisplit en la sede de la zona caribe, para garantizar su correcto funcionamiento y conservación a fin de poder generar un clima confortable considerando las condiciones climáticas (temperatura) de Barranquilla.</t>
  </si>
  <si>
    <t>El objeto consiste en contratar la prestación del servicio de aseo de los bienes inmuebles del inventario o administrados por la entidad o que llegare a adquirir o recibir para administrar, en desarrollo de su objeto social, localizados en los departamentos que comprenden la Zona Andina y administrados desde la sede principal de la Zona ubicada en Barranquilla.</t>
  </si>
  <si>
    <t>El contratista se obliga a prestar el servicio de emisión y recepción de factura electrónica, notas crédito y débito electrónicas con validación previa ante la DIAN, mediante el acceso a la plataforma web “Certifactura”, en cumplimiento de las Resoluciones 030, 064 de 2019, la 042 de 2020 y las 12 y 037 de 2021 así como la emisión y generación del nuevo documento soporte y nota de ajuste diseñado para personas naturales o jurídicas no obligadas a facturar electrónicamente, bajo el anexo técnico definido en la resolución 00167 del 30 de diciembre del 2021. Adicionalmente requiere del proceso de recepción de facturas electrónicas de sus proveedores y la generación de los eventos o mensajes electrónicos, para que dichos documentos se conviertan en titulo valor, según lo definido por la resolución 085 del 2022, las cuales son de obligatorio cumplimiento.</t>
  </si>
  <si>
    <t>El contratista se obliga a prestar el servicio de soporte y mantenimiento preventivo - correctivo de la plataforma tecnologica de la entidad.</t>
  </si>
  <si>
    <t>El CONTRATISTA se obliga a adquirir los servicios de mantenimiento, suministros, bolsa de repuestos, equipos nuevos y software de administracion por el periodo de un (1) año para los procesos de impresión y escaneo de la entidad.</t>
  </si>
  <si>
    <t>El contratista se obliga con CISA a renovar las licencias de la plataforma de wifi por 3 años - Xirrus XMS cloud subscription: a and 3 -radio ap, include cambium care advanced support, easy pass for a 2 and 3-radio ap operating with xms-cloud or xms-enterprise y bolsa de 15 horas de soporte durante un año en sitio.</t>
  </si>
  <si>
    <t>Renovar la licencia de NovaSec MS SaaS que incluye los módulos; gestión de activos de información, gestión integral  de riesgos de seguridad de la información, normatividad, planes,BSC, Cumplimiento, Eventos y Arquitectura para 3 nuevos procesos de Central de Inversiones S.A.</t>
  </si>
  <si>
    <t>Se requiere realizar las actividades de bienestar incluidas en el plan de trabajo anual de bienestar e incentivos, consignado en el manual 015. El propósito es fortalecer a traves de las actividades de bienestar y desarrollo un crecimiento individual, profesional y de famialia para que se refleje en el mejoramiento de los propósitos de la compañia.</t>
  </si>
  <si>
    <t>Se requiere realizar las actividades de bienestar según el plan de trabajo anual de bienestar e incentivos el cual esta dirigido a los colaboradores de la Zona Andina y que busca fortalecer a través de estas actividades un crecimiento individual, profesional y de familia para que se refleje en el mejoramiento de los propósitos de la compañía</t>
  </si>
  <si>
    <t>El contratista se obliga a realizar la renovación de 500 sensores y suministrar 500 sensores adicionales para la herramienta de monitoreo de RED PRTG PAESSLER incluido el mantenimiento por 12 meses para los 1000 sensores y soporte de 40 horas.</t>
  </si>
  <si>
    <t>El contratista se obliga con CISA a aplicar la bateria de riesgo psicosocial dando asi cumplimiento al decreto 1072 de 2015 y  Resolución 2764 de 2022,  Para tal fin se debe aplicar, medir, análizar y posterior generar informe de la aplicación de la batería para la cantidad de funcionarios que para tal efecto indique CISA.</t>
  </si>
  <si>
    <t>El contratista se obliga con CISA a suministrar las pruebas psicotécnicas COMPETEA y  PRISMA  en modalidad Online que permitan identificar las competencias requeridas y rasgos de personalidad para los diversos cargos vacantes de la compañia, y así seleccionar a los candidatos idóneos en los niveles directivos y gerenciales, estrategicos y tacticos, y de manejo de recursos.</t>
  </si>
  <si>
    <t>890304099-3</t>
  </si>
  <si>
    <t>OS-052-2020</t>
  </si>
  <si>
    <t>NOVAVENTA S.A.S.</t>
  </si>
  <si>
    <t>811025289-1</t>
  </si>
  <si>
    <t>El contratista se obliga a Instalar una (1) máquina dispensadora de bebidas calientes y una (1) máquina dispensadora de snacks para ubicar en la zona del Star Coffee de la compañía, con el fin de cumplir con los incentivos establecidos en el marco EFR - Empresa Familiarmente responsable. No obstante lo anterior, la compañía cubrirá a los funcionarios únicamente el consumo de café en horarios establecidos en las especificaciones tecnicas.
El proveedor se compromete a realizar el mantenimiento preventivos y correctivos que requiera las maquinas dispensadoras, y responder por la calidad del producto y servicio en caso de inconformidades que se presenten en el uso del mismo.</t>
  </si>
  <si>
    <t xml:space="preserve">SUMINISTRO </t>
  </si>
  <si>
    <t>El Contratista  se obliga con CISA a implementar el servicio de nómina electronica por 12 meses, y prestar el servicio de soporte y mantenimiento a la aplicación Heinsohn Nómina.</t>
  </si>
  <si>
    <t>900173404-9</t>
  </si>
  <si>
    <t>OS-029-2021</t>
  </si>
  <si>
    <t>HEINSOHN HUMAN GLOBAL SOLUTIONS</t>
  </si>
  <si>
    <t>OS-060-2021</t>
  </si>
  <si>
    <t>JSB INGENIERIA LTDA</t>
  </si>
  <si>
    <t>830084433-7</t>
  </si>
  <si>
    <t>900083392-2</t>
  </si>
  <si>
    <t>El CONTRATISTA se obliga con CISA a asesorar de manerá técnica la estructuración de términos de referencia para contratar la obra de adecuación del centro de computo ubicado en la Calle 63 # 11 - 09, asi como ejercer la interventoria en todas las fases de la obra.</t>
  </si>
  <si>
    <t>OS-077-2021</t>
  </si>
  <si>
    <t>OS-080-2021</t>
  </si>
  <si>
    <t>OS-005-2022</t>
  </si>
  <si>
    <t>OS-079-20121</t>
  </si>
  <si>
    <t>NEOSECURE COLOMBIA S.A.S.</t>
  </si>
  <si>
    <t>IT SERVICIOS COLOMBIA S.A.S</t>
  </si>
  <si>
    <t xml:space="preserve"> NEWNET S.A. - EN REORGANIZACIÓN </t>
  </si>
  <si>
    <t>El contratista se obliga con CISA a entregar suscripciones Crowdstrike Falcon Prevent, Control and respond, con el propósito de asegurar las estaciones de trabajo y los servidores en un ámbito interno y externo , garantizando la seguridad de la Entidad.</t>
  </si>
  <si>
    <t>El contratista en calidad de intermediario se obliga con CISA a suministrar las licencias y a brindar soporte anual de la solución BeyondTrust para el control, administracion y reporte de cuentas privilegiadas para monitorear el acceso a tareas de servicios criticos para la operación.</t>
  </si>
  <si>
    <t>El contratista se obliga a prestar el servicio de consultoría remoto a tiempo parcial de 200 horas por 6 meses como apoyo para el diseño, implementación, operación y mantenimiento del sistema de seguridad de la información y/o ciberseguridad basada en estándares internacionales, dando cumplimiento a requerimientos normativos aplicables, así como aportando valor a las actividades de negocio a partir de la alineación con los objetivos organizacionales.</t>
  </si>
  <si>
    <t xml:space="preserve">GERENTE FINANCIERO </t>
  </si>
  <si>
    <t xml:space="preserve">MARTHA LUCIA MARTÍNEZ </t>
  </si>
  <si>
    <t>800.074.912-1</t>
  </si>
  <si>
    <t>COORDINADOR AGENCIA ANDINA</t>
  </si>
  <si>
    <t xml:space="preserve">FEDERMAN LARGO OSPINA </t>
  </si>
  <si>
    <t xml:space="preserve">COORDINADOR AGENCIA PACÍFICO </t>
  </si>
  <si>
    <t xml:space="preserve">AGENCIA CARÍBE </t>
  </si>
  <si>
    <t xml:space="preserve">COORDINADOR AGENCIA CARIBE </t>
  </si>
  <si>
    <t>Se requiere realizar las actividades de bienestar según el plan de trabajo anual de bienestar e incentivos el cual esta dirigido a los colaboradores de la zona pacifico y que busca fortalecer a través de las actividades de bienestar y desarrollo un crecimiento individual, profesional y de familia para que se refleje en el mejoramiento de los propósitos de la compañía</t>
  </si>
  <si>
    <t>VALOR CONTRATO CON ADICIONES</t>
  </si>
  <si>
    <t xml:space="preserve">DIRECCIÓN DE PLANEACIÓN Y SISTEMAS DE INFORMACIÓN </t>
  </si>
  <si>
    <t>OFICIAL DE SEGURIDAD DE LA INFORMACIÓN
DE LA JEFATURA DE PROCESOS</t>
  </si>
  <si>
    <t>DIANA ROCÍO LANCHEROS GONZÁLEZ</t>
  </si>
  <si>
    <t>MARILUZ ARISTIZABAL MARÍN</t>
  </si>
  <si>
    <t xml:space="preserve">JOSÉ DE  JESÚS ECHEVERRIA </t>
  </si>
  <si>
    <t>Informe Contratos Vigentes y Ejecución Presupuestal de noviembre 2022</t>
  </si>
  <si>
    <t xml:space="preserve">Gerencia de Contratación </t>
  </si>
  <si>
    <t>Informe Órdenes de servicio Vigentes y Ejecución Presupuestal de diciembre 2022</t>
  </si>
  <si>
    <t>Mayra Alejandra Castro Aparicio - Analista de Seguros</t>
  </si>
  <si>
    <t>OS-030-2022</t>
  </si>
  <si>
    <t>EMERMEDICA S.A.</t>
  </si>
  <si>
    <t>800126785-7</t>
  </si>
  <si>
    <t>El contratista requiere de la prestación de servicios pre-hospitalarios (en adelante los "Servicios") por eventos y contingencias que ocurran al personal permanente y transitorio, visitantes, proveedores y contratistas dentro de las instalaciones (en adelante "El área protegida).</t>
  </si>
  <si>
    <t xml:space="preserve">CYBERIA COLOMBIA LTDA. </t>
  </si>
  <si>
    <t xml:space="preserve">Adquirir software especializado Adobe Creative cloud para los diseñadores y acrobet PRO, con el propósito de proteger los documentos en pdf. </t>
  </si>
  <si>
    <t>OS-031-2022</t>
  </si>
  <si>
    <t>OS-032-2022</t>
  </si>
  <si>
    <t>PEOPLE VOICE SAS</t>
  </si>
  <si>
    <t>830104010-2</t>
  </si>
  <si>
    <t xml:space="preserve">Medir y diagnosticar el clima laboral de Central de Inversiones, proporcionando informe de hallazgos y recomendaciones por grupos de medición; adicionalmente generando un comparativo con el mercado y si se cumplen las condiciones emisión otorgamiento de la certificación de Great Place to Work. </t>
  </si>
  <si>
    <t>OS-033-2022</t>
  </si>
  <si>
    <t>INNOVARK ARQUITECTURA, DISEÑO Y CONSTRUCCIONES SAS</t>
  </si>
  <si>
    <t>900958097-0</t>
  </si>
  <si>
    <t>El contratista se obliga a prestar el servicio de suministro e instalación de puerta de vidrio templado, con accesorios en aluminio y sistema de electrimán con fuerza de retención, interruptor NO TOUCH para ingreso salida y sandblasting acorde a las necesidades de la Entidad.</t>
  </si>
  <si>
    <t>ANDES SERVICIO DE CERTIFICACIÓN DIGITAL S.A</t>
  </si>
  <si>
    <t>OS-034-2022</t>
  </si>
  <si>
    <t>Comprar dos certificados de firmas digitales, a nombre del Presidente y de la funcionaria ejecutora de Cobro Coactivo de la Entidad, para que puedan a través de estas firmas suscribir los documentos que según sus atribuciones lo requieran.</t>
  </si>
  <si>
    <r>
      <t>EL CONTRATISTA se obliga con</t>
    </r>
    <r>
      <rPr>
        <b/>
        <sz val="11"/>
        <rFont val="Cambria"/>
        <family val="1"/>
      </rPr>
      <t xml:space="preserve"> CISA </t>
    </r>
    <r>
      <rPr>
        <sz val="11"/>
        <rFont val="Cambria"/>
        <family val="1"/>
      </rPr>
      <t xml:space="preserve">a conceder el uso temporal de los cupos de estacionamiento que Las Partes acuerden para el depósito, guarda, custodia, conservación y restitución de los vehículos de los funcionarios de </t>
    </r>
    <r>
      <rPr>
        <b/>
        <sz val="11"/>
        <rFont val="Cambria"/>
        <family val="1"/>
      </rPr>
      <t>CISA</t>
    </r>
    <r>
      <rPr>
        <sz val="11"/>
        <rFont val="Cambria"/>
        <family val="1"/>
      </rPr>
      <t xml:space="preserve"> y visitantes debidamente autorizados por ésta, de lunes a domingo las 24 horas en sus instalaciones ubicadas en la Calle 63 N° 9A – 45, punto Cine Colombia Chapinero en la ciudad de Bogotá.</t>
    </r>
  </si>
  <si>
    <t xml:space="preserve">
COORDINADOR AGENCIA CARIBE</t>
  </si>
  <si>
    <t xml:space="preserve">
COORDINADOR AGENCIA CENTRO </t>
  </si>
  <si>
    <t xml:space="preserve">
COORDINADOR AGENCIA PACÍFICO </t>
  </si>
  <si>
    <t xml:space="preserve">
COORDINADOR AGENCIA ANDINA </t>
  </si>
  <si>
    <t>013-2022</t>
  </si>
  <si>
    <t>014-2022</t>
  </si>
  <si>
    <t>015-2022</t>
  </si>
  <si>
    <t>016-2022</t>
  </si>
  <si>
    <t xml:space="preserve">COLEGIO MAYOR DE NUESTRA SEÑORA DEL ROSARIO </t>
  </si>
  <si>
    <t xml:space="preserve">DAVID HUMBERTO SUÁREZ ARIAS </t>
  </si>
  <si>
    <t>JUAN PABLO BARRIOS ROMERO</t>
  </si>
  <si>
    <t>PARKING INTERNATIONAL S.A.S.</t>
  </si>
  <si>
    <t xml:space="preserve">EL CONTRATISTA se obliga con CISA a prestar los servicios de Desarrollo de actividad cultural y artística universidad del Rosario MISI para asistencia aforo 992 funcionario de CISA y su grupo familiar a la función del viernes 16 de diciembre de 2022 a las 7:20 PM en el Teatro Colsubsidio Roberto Arias Pérez de la ciudad de Bogotá. Aforo 992. </t>
  </si>
  <si>
    <t xml:space="preserve">EL CONTRATISTA SE OBLIGA A PRESTAR SUS SERVICIOS ARTÍSTICOS EN LAS INSTALACIONES DE CISA UBICADAS EN LA CALLE 63 No. 11-09 de Bogotá con el objeto de realizar el diseño, elaboración y obra de un mural de representación de la cultura colombiana en la fachada. </t>
  </si>
  <si>
    <t xml:space="preserve">EL CONTRATISTA se obliga con CISA a prestar servicios profesionales para adelantar las actividades de segumiento, control y evaluación de los contratos fiduciarios que realiza la Vicepresidencia de Operaciones de acuerdo con las politicas y procedimientos establecidos. </t>
  </si>
  <si>
    <t>EL CONTRATISTA se obliga con CISA a recibir a título de depósito, para su guarda, custodia, conservación y restitución, los vehículos de los funcionarios de CISA y visitantes debidamente autorizados por ésta, de lunes a domingo las 24 horas en sus instalaciones.</t>
  </si>
  <si>
    <t xml:space="preserve">ADRIANA JANNETH REYES PICO </t>
  </si>
  <si>
    <t xml:space="preserve">ANA MARÍA FORERO ROMERO </t>
  </si>
  <si>
    <t>MARÍA ULIANA VIEIRA PAK</t>
  </si>
  <si>
    <t>*</t>
  </si>
  <si>
    <r>
      <t xml:space="preserve">* </t>
    </r>
    <r>
      <rPr>
        <b/>
        <sz val="12"/>
        <rFont val="Cambria"/>
        <family val="1"/>
      </rPr>
      <t xml:space="preserve">018-2020: </t>
    </r>
    <r>
      <rPr>
        <sz val="12"/>
        <rFont val="Cambria"/>
        <family val="1"/>
      </rPr>
      <t xml:space="preserve"> Según la cláusula cuarta del contrato la Entidad no reconoce ningún honorario al intermediario de seguros porque estos son cubiertos en su totalidad por las aseguradoras que respaldan la oferta.  
* </t>
    </r>
    <r>
      <rPr>
        <b/>
        <sz val="12"/>
        <rFont val="Cambria"/>
        <family val="1"/>
      </rPr>
      <t>016-2022</t>
    </r>
    <r>
      <rPr>
        <sz val="12"/>
        <rFont val="Cambria"/>
        <family val="1"/>
      </rPr>
      <t xml:space="preserve">: La fecha de aprobación de la póliza se encuentra pendiente el aporte de las pólizas y este trámite se encuentra pendiente de aprobación. </t>
    </r>
  </si>
  <si>
    <t>Aydeé Marqueza Masiglia - Gerente de Contratación (E)</t>
  </si>
  <si>
    <t>MARTHA LUCIA MARTINEZ SANDOVAL</t>
  </si>
  <si>
    <t>CARLOS ENRIQUE REYES PÉREZ
DEIBIS JACOB JIMÉNEZ SALCEDO</t>
  </si>
  <si>
    <t>DEIBIS JACOB JIMÉNEZ SALCEDO</t>
  </si>
  <si>
    <t>230660.37 USD</t>
  </si>
  <si>
    <t>011-2022</t>
  </si>
  <si>
    <t>EL CONTRATISTA se obliga con CISA a entregar una solucion tecnologica de recuperacion ante desastres</t>
  </si>
  <si>
    <t>VICEPRESIDENCIA DE SOLUCIONES PARA EL ESTADO</t>
  </si>
  <si>
    <t>10,57%</t>
  </si>
  <si>
    <t>27,86%</t>
  </si>
  <si>
    <t>MED-004-2022</t>
  </si>
  <si>
    <t>CAJA DE COMPENSACION FAMILIAR COMFENALCO ANTIOQUIA</t>
  </si>
  <si>
    <t>890900842-6</t>
  </si>
  <si>
    <t>Se requiere realizar las actividades de bienestar (incentivos 2022) según el plan anual de bienestar e incentivos el cual esta dirigido a los colaboradores de la Zona Andina y que busca fortalecer a través de estas actividades un crecimiento individual, profesional y de familia para que se refleje en el mejoramiento de los propósitos de la compañía</t>
  </si>
  <si>
    <t xml:space="preserve">JOSÉ DE JESÚS ECHEVERRÍA </t>
  </si>
  <si>
    <t>JACQUELINE VALENCIA CIFUENTES</t>
  </si>
  <si>
    <t>MARILUZ ARISTIZÁBAL MARIN</t>
  </si>
  <si>
    <t xml:space="preserve">FEDERMAN OSPINA LARGO </t>
  </si>
  <si>
    <t xml:space="preserve">ANDREA FERNANDA GUZMÁN RAMOS </t>
  </si>
  <si>
    <t>CAL-251-2019</t>
  </si>
  <si>
    <t>PUBLICIDAD CHILITO LTDA</t>
  </si>
  <si>
    <t>900.200.665-0</t>
  </si>
  <si>
    <t>COORDINADOR AGENCIA PACIFICO</t>
  </si>
  <si>
    <t>Suministrar, instalar, desmontar, transportar, trasladar,  arreglar, reparar y y tramitar permisos de  vallas publicitarias, avisos y  pendones  para la señalización de los inmuebles del inventario de cisa y sae de la sucursal de cali.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</si>
</sst>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quot;$&quot;\ * #,##0.00_-;_-&quot;$&quot;\ * &quot;-&quot;??_-;_-@_-"/>
    <numFmt numFmtId="43" formatCode="_-* #,##0.00_-;\-* #,##0.00_-;_-* &quot;-&quot;??_-;_-@_-"/>
    <numFmt numFmtId="164" formatCode="_ * #,##0.00_ ;_ * \-#,##0.00_ ;_ * &quot;-&quot;??_ ;_ @_ "/>
    <numFmt numFmtId="165" formatCode="&quot;$&quot;\ #,##0.00"/>
    <numFmt numFmtId="166" formatCode="dd/mm/yyyy;@"/>
    <numFmt numFmtId="167" formatCode="[$USD]\ #,##0.00"/>
    <numFmt numFmtId="168" formatCode="_-&quot;$&quot;\ * #,##0_-;\-&quot;$&quot;\ * #,##0_-;_-&quot;$&quot;\ * &quot;-&quot;??_-;_-@_-"/>
    <numFmt numFmtId="169" formatCode="_-&quot;$&quot;* #,##0.00_-;\-&quot;$&quot;* #,##0.00_-;_-&quot;$&quot;* &quot;-&quot;??_-;_-@_-"/>
    <numFmt numFmtId="170" formatCode="_-&quot;$&quot;* #,##0_-;\-&quot;$&quot;* #,##0_-;_-&quot;$&quot;* &quot;-&quot;??_-;_-@_-"/>
    <numFmt numFmtId="171" formatCode="0.0%"/>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8"/>
      <name val="Calibri"/>
      <family val="2"/>
      <scheme val="minor"/>
    </font>
    <font>
      <sz val="16"/>
      <name val="Calibri"/>
      <family val="2"/>
      <scheme val="minor"/>
    </font>
    <font>
      <sz val="11"/>
      <name val="Calibri"/>
      <family val="2"/>
      <scheme val="minor"/>
    </font>
    <font>
      <sz val="10"/>
      <name val="Arial"/>
      <family val="2"/>
    </font>
    <font>
      <sz val="14"/>
      <color rgb="FFFF0000"/>
      <name val="Calibri"/>
      <family val="2"/>
      <scheme val="minor"/>
    </font>
    <font>
      <sz val="14"/>
      <name val="Calibri"/>
      <family val="2"/>
      <scheme val="minor"/>
    </font>
    <font>
      <sz val="10"/>
      <color theme="1"/>
      <name val="Arial"/>
      <family val="2"/>
    </font>
    <font>
      <sz val="11"/>
      <color rgb="FF000000"/>
      <name val="Calibri"/>
      <family val="2"/>
    </font>
    <font>
      <sz val="11"/>
      <color rgb="FF000000"/>
      <name val="Cambria"/>
      <family val="1"/>
    </font>
    <font>
      <sz val="11"/>
      <name val="Cambria"/>
      <family val="1"/>
    </font>
    <font>
      <sz val="11"/>
      <color theme="1"/>
      <name val="Cambria"/>
      <family val="1"/>
    </font>
    <font>
      <sz val="18"/>
      <name val="Cambria"/>
      <family val="1"/>
    </font>
    <font>
      <b/>
      <sz val="11"/>
      <color theme="0"/>
      <name val="Cambria"/>
      <family val="1"/>
    </font>
    <font>
      <sz val="16"/>
      <name val="Cambria"/>
      <family val="1"/>
    </font>
    <font>
      <sz val="14"/>
      <name val="Cambria"/>
      <family val="1"/>
    </font>
    <font>
      <sz val="14"/>
      <color rgb="FFFF0000"/>
      <name val="Cambria"/>
      <family val="1"/>
    </font>
    <font>
      <b/>
      <sz val="11"/>
      <name val="Cambria"/>
      <family val="1"/>
    </font>
    <font>
      <sz val="12"/>
      <name val="Cambria"/>
      <family val="1"/>
    </font>
    <font>
      <b/>
      <sz val="12"/>
      <name val="Cambria"/>
      <family val="1"/>
    </font>
    <font>
      <b/>
      <sz val="10"/>
      <color theme="1"/>
      <name val="Cambria"/>
      <family val="1"/>
    </font>
    <font>
      <sz val="10"/>
      <color theme="1"/>
      <name val="Cambria"/>
      <family val="1"/>
    </font>
    <font>
      <sz val="8"/>
      <name val="Calibri"/>
      <family val="2"/>
      <scheme val="minor"/>
    </font>
    <font>
      <sz val="14"/>
      <color theme="1"/>
      <name val="Calibri"/>
      <family val="2"/>
      <scheme val="minor"/>
    </font>
    <font>
      <sz val="9"/>
      <color indexed="81"/>
      <name val="Tahoma"/>
      <family val="2"/>
    </font>
    <font>
      <sz val="12"/>
      <color theme="1"/>
      <name val="Cambria"/>
      <family val="1"/>
    </font>
  </fonts>
  <fills count="9">
    <fill>
      <patternFill patternType="none"/>
    </fill>
    <fill>
      <patternFill patternType="gray125"/>
    </fill>
    <fill>
      <patternFill patternType="solid">
        <fgColor rgb="FF006C6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cellStyleXfs>
  <cellXfs count="143">
    <xf numFmtId="0" fontId="0" fillId="0" borderId="0" xfId="0"/>
    <xf numFmtId="0" fontId="0" fillId="0" borderId="0" xfId="0"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0" xfId="0" applyFont="1" applyAlignment="1">
      <alignment horizontal="center"/>
    </xf>
    <xf numFmtId="0" fontId="7" fillId="4" borderId="0" xfId="0" applyFont="1" applyFill="1"/>
    <xf numFmtId="0" fontId="7" fillId="4" borderId="4" xfId="0" applyFont="1" applyFill="1" applyBorder="1"/>
    <xf numFmtId="0" fontId="8" fillId="4" borderId="0" xfId="0" applyFont="1" applyFill="1"/>
    <xf numFmtId="0" fontId="8" fillId="4" borderId="4" xfId="0" applyFont="1" applyFill="1" applyBorder="1"/>
    <xf numFmtId="9" fontId="1" fillId="5" borderId="4" xfId="0" applyNumberFormat="1" applyFont="1" applyFill="1" applyBorder="1" applyAlignment="1">
      <alignment horizontal="center" vertical="center" wrapText="1"/>
    </xf>
    <xf numFmtId="0" fontId="7" fillId="0" borderId="0" xfId="0" applyFont="1" applyAlignment="1">
      <alignment horizontal="center"/>
    </xf>
    <xf numFmtId="0" fontId="2" fillId="2" borderId="2" xfId="0" applyFont="1" applyFill="1" applyBorder="1" applyAlignment="1">
      <alignment horizontal="center" vertical="center"/>
    </xf>
    <xf numFmtId="0" fontId="9" fillId="4" borderId="0" xfId="0" applyFont="1" applyFill="1"/>
    <xf numFmtId="0" fontId="9" fillId="4" borderId="0" xfId="0" applyFont="1" applyFill="1" applyAlignment="1">
      <alignment horizontal="center"/>
    </xf>
    <xf numFmtId="0" fontId="9" fillId="0" borderId="0" xfId="0" applyFont="1"/>
    <xf numFmtId="0" fontId="0" fillId="0" borderId="0" xfId="0" applyAlignment="1">
      <alignment horizontal="justify" vertical="center" wrapText="1"/>
    </xf>
    <xf numFmtId="9" fontId="5" fillId="5" borderId="4" xfId="4" applyFont="1" applyFill="1" applyBorder="1" applyAlignment="1">
      <alignment horizontal="center" vertical="center"/>
    </xf>
    <xf numFmtId="9" fontId="10" fillId="6" borderId="4" xfId="0" applyNumberFormat="1" applyFont="1" applyFill="1" applyBorder="1" applyAlignment="1">
      <alignment horizontal="center" vertical="center" wrapText="1"/>
    </xf>
    <xf numFmtId="9" fontId="1" fillId="5" borderId="4" xfId="5" applyFont="1" applyFill="1" applyBorder="1" applyAlignment="1">
      <alignment horizontal="center" vertical="center" wrapText="1"/>
    </xf>
    <xf numFmtId="170" fontId="11" fillId="7" borderId="4" xfId="2" applyNumberFormat="1" applyFont="1" applyFill="1" applyBorder="1" applyAlignment="1">
      <alignment vertical="center"/>
    </xf>
    <xf numFmtId="168" fontId="12" fillId="0" borderId="4" xfId="2" applyNumberFormat="1" applyFont="1" applyFill="1" applyBorder="1" applyAlignment="1">
      <alignment horizontal="right" vertical="center" wrapText="1"/>
    </xf>
    <xf numFmtId="0" fontId="12" fillId="0" borderId="4" xfId="0" applyFont="1" applyBorder="1" applyAlignment="1">
      <alignment horizontal="center" vertical="center" wrapText="1"/>
    </xf>
    <xf numFmtId="0" fontId="12" fillId="7"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4" xfId="0" applyFont="1" applyBorder="1" applyAlignment="1">
      <alignment horizontal="center" vertical="center"/>
    </xf>
    <xf numFmtId="14" fontId="12" fillId="4" borderId="4" xfId="0" applyNumberFormat="1" applyFont="1" applyFill="1" applyBorder="1" applyAlignment="1">
      <alignment horizontal="center" vertical="center"/>
    </xf>
    <xf numFmtId="170" fontId="12" fillId="4" borderId="4" xfId="6" applyNumberFormat="1" applyFont="1" applyFill="1" applyBorder="1" applyAlignment="1">
      <alignment vertical="center"/>
    </xf>
    <xf numFmtId="170" fontId="12" fillId="7" borderId="4" xfId="2" applyNumberFormat="1" applyFont="1" applyFill="1" applyBorder="1" applyAlignment="1">
      <alignment vertical="center"/>
    </xf>
    <xf numFmtId="14" fontId="12" fillId="7" borderId="4" xfId="0" applyNumberFormat="1" applyFont="1" applyFill="1" applyBorder="1" applyAlignment="1">
      <alignment horizontal="center" vertical="center"/>
    </xf>
    <xf numFmtId="170" fontId="12" fillId="7" borderId="4" xfId="6" applyNumberFormat="1" applyFont="1" applyFill="1" applyBorder="1" applyAlignment="1">
      <alignment horizontal="center" vertical="center"/>
    </xf>
    <xf numFmtId="168" fontId="12" fillId="0" borderId="4" xfId="6" applyNumberFormat="1" applyFont="1" applyFill="1" applyBorder="1" applyAlignment="1">
      <alignment horizontal="right" vertical="center" wrapText="1"/>
    </xf>
    <xf numFmtId="170" fontId="12" fillId="4" borderId="4" xfId="6" applyNumberFormat="1" applyFont="1" applyFill="1" applyBorder="1" applyAlignment="1">
      <alignment horizontal="center" vertical="center"/>
    </xf>
    <xf numFmtId="0" fontId="12" fillId="0" borderId="5" xfId="0" applyFont="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14" fontId="12" fillId="0" borderId="0" xfId="0" applyNumberFormat="1" applyFont="1" applyAlignment="1">
      <alignment horizontal="center" vertical="center"/>
    </xf>
    <xf numFmtId="170" fontId="12" fillId="0" borderId="0" xfId="6" applyNumberFormat="1" applyFont="1" applyFill="1" applyBorder="1" applyAlignment="1">
      <alignment horizontal="center" vertical="center"/>
    </xf>
    <xf numFmtId="9" fontId="1" fillId="0" borderId="0" xfId="0" applyNumberFormat="1" applyFont="1" applyAlignment="1">
      <alignment horizontal="center" vertical="center" wrapText="1"/>
    </xf>
    <xf numFmtId="0" fontId="7" fillId="0" borderId="0" xfId="0" applyFont="1"/>
    <xf numFmtId="0" fontId="13" fillId="0" borderId="4" xfId="0" applyFont="1" applyBorder="1" applyAlignment="1">
      <alignment horizontal="center" vertical="center" wrapText="1"/>
    </xf>
    <xf numFmtId="0" fontId="13" fillId="0" borderId="0" xfId="0" applyFont="1" applyAlignment="1">
      <alignment horizontal="center"/>
    </xf>
    <xf numFmtId="0" fontId="13" fillId="0" borderId="0" xfId="0" applyFont="1"/>
    <xf numFmtId="0" fontId="15" fillId="2" borderId="4"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0" borderId="0" xfId="0" applyFont="1" applyAlignment="1">
      <alignment horizontal="center"/>
    </xf>
    <xf numFmtId="49" fontId="12" fillId="0" borderId="4" xfId="3" applyNumberFormat="1" applyFont="1" applyFill="1" applyBorder="1" applyAlignment="1">
      <alignment horizontal="center" vertical="center" wrapText="1"/>
    </xf>
    <xf numFmtId="0" fontId="12" fillId="0" borderId="4" xfId="1"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165" fontId="12" fillId="0" borderId="4" xfId="1" applyNumberFormat="1" applyFont="1" applyFill="1" applyBorder="1" applyAlignment="1">
      <alignment horizontal="right" vertical="center" wrapText="1"/>
    </xf>
    <xf numFmtId="166" fontId="12" fillId="0" borderId="4"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17" fillId="0" borderId="0" xfId="0" applyFont="1" applyAlignment="1">
      <alignment horizontal="center"/>
    </xf>
    <xf numFmtId="0" fontId="18" fillId="0" borderId="0" xfId="0" applyFont="1"/>
    <xf numFmtId="44" fontId="12" fillId="0" borderId="4" xfId="2" applyFont="1" applyFill="1" applyBorder="1" applyAlignment="1">
      <alignment horizontal="right" vertical="center" wrapText="1"/>
    </xf>
    <xf numFmtId="0" fontId="17" fillId="0" borderId="0" xfId="0" applyFont="1"/>
    <xf numFmtId="49" fontId="12" fillId="0" borderId="4" xfId="0"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0" fontId="18" fillId="0" borderId="0" xfId="0" applyFont="1" applyAlignment="1">
      <alignment horizontal="center"/>
    </xf>
    <xf numFmtId="9" fontId="12" fillId="0" borderId="4" xfId="4" applyFont="1" applyFill="1" applyBorder="1" applyAlignment="1">
      <alignment horizontal="center" vertical="center"/>
    </xf>
    <xf numFmtId="9" fontId="11" fillId="0" borderId="4" xfId="0" applyNumberFormat="1" applyFont="1" applyBorder="1" applyAlignment="1">
      <alignment horizontal="center" vertical="center" wrapText="1"/>
    </xf>
    <xf numFmtId="0" fontId="12" fillId="0" borderId="4" xfId="3" applyNumberFormat="1" applyFont="1" applyFill="1" applyBorder="1" applyAlignment="1">
      <alignment horizontal="center" vertical="center" wrapText="1"/>
    </xf>
    <xf numFmtId="44" fontId="12" fillId="0" borderId="4" xfId="2" applyFont="1" applyFill="1" applyBorder="1" applyAlignment="1">
      <alignment horizontal="center" vertical="center" wrapText="1"/>
    </xf>
    <xf numFmtId="0" fontId="12" fillId="0" borderId="4" xfId="0" applyFont="1" applyBorder="1" applyAlignment="1">
      <alignment horizontal="center" wrapText="1"/>
    </xf>
    <xf numFmtId="167" fontId="12" fillId="0" borderId="4" xfId="2" applyNumberFormat="1" applyFont="1" applyFill="1" applyBorder="1" applyAlignment="1">
      <alignment horizontal="right" vertical="center" wrapText="1"/>
    </xf>
    <xf numFmtId="14" fontId="13" fillId="0" borderId="4" xfId="0" applyNumberFormat="1" applyFont="1" applyBorder="1" applyAlignment="1">
      <alignment horizontal="center" vertical="center"/>
    </xf>
    <xf numFmtId="9" fontId="13" fillId="0" borderId="4" xfId="5" applyFont="1" applyFill="1" applyBorder="1" applyAlignment="1">
      <alignment horizontal="center" vertical="center" wrapText="1"/>
    </xf>
    <xf numFmtId="0" fontId="20" fillId="0" borderId="0" xfId="0" applyFont="1" applyAlignment="1">
      <alignment horizontal="left" vertical="center" wrapText="1"/>
    </xf>
    <xf numFmtId="0" fontId="23" fillId="0" borderId="0" xfId="0" applyFont="1"/>
    <xf numFmtId="0" fontId="23"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justify" vertical="center" wrapText="1"/>
    </xf>
    <xf numFmtId="0" fontId="15" fillId="2" borderId="4" xfId="0" applyFont="1" applyFill="1" applyBorder="1" applyAlignment="1">
      <alignment horizontal="justify" vertical="center" wrapText="1"/>
    </xf>
    <xf numFmtId="0" fontId="12" fillId="0" borderId="4" xfId="0" applyFont="1" applyBorder="1" applyAlignment="1">
      <alignment horizontal="justify" vertical="center" wrapText="1"/>
    </xf>
    <xf numFmtId="0" fontId="23" fillId="0" borderId="0" xfId="0" applyFont="1" applyAlignment="1">
      <alignment horizontal="justify"/>
    </xf>
    <xf numFmtId="0" fontId="2" fillId="2" borderId="4" xfId="0" applyFont="1" applyFill="1" applyBorder="1" applyAlignment="1">
      <alignment horizontal="justify" vertical="center" wrapText="1"/>
    </xf>
    <xf numFmtId="0" fontId="12" fillId="4" borderId="4" xfId="0" applyFont="1" applyFill="1" applyBorder="1" applyAlignment="1">
      <alignment horizontal="justify" vertical="center" wrapText="1"/>
    </xf>
    <xf numFmtId="0" fontId="13" fillId="0" borderId="4" xfId="0" applyFont="1" applyBorder="1" applyAlignment="1">
      <alignment horizontal="justify" vertical="center" wrapText="1"/>
    </xf>
    <xf numFmtId="0" fontId="12" fillId="7" borderId="4" xfId="0" applyFont="1" applyFill="1" applyBorder="1" applyAlignment="1">
      <alignment horizontal="justify" vertical="center" wrapText="1"/>
    </xf>
    <xf numFmtId="0" fontId="12" fillId="0" borderId="0" xfId="0" applyFont="1" applyAlignment="1">
      <alignment horizontal="justify" vertical="center" wrapText="1"/>
    </xf>
    <xf numFmtId="0" fontId="9" fillId="4" borderId="0" xfId="0" applyFont="1" applyFill="1" applyAlignment="1">
      <alignment horizontal="justify" wrapText="1"/>
    </xf>
    <xf numFmtId="0" fontId="24" fillId="4" borderId="4" xfId="0" applyFont="1" applyFill="1" applyBorder="1" applyAlignment="1">
      <alignment horizontal="center" vertical="center" wrapText="1"/>
    </xf>
    <xf numFmtId="0" fontId="22" fillId="0" borderId="4" xfId="0" applyFont="1" applyBorder="1" applyAlignment="1">
      <alignment vertical="center"/>
    </xf>
    <xf numFmtId="0" fontId="22" fillId="0" borderId="4" xfId="0" applyFont="1" applyBorder="1" applyAlignment="1">
      <alignment horizontal="justify" vertical="center"/>
    </xf>
    <xf numFmtId="0" fontId="23" fillId="0" borderId="4" xfId="0" applyFont="1" applyBorder="1" applyAlignment="1">
      <alignment vertical="center"/>
    </xf>
    <xf numFmtId="0" fontId="23" fillId="0" borderId="4" xfId="0" applyFont="1" applyBorder="1" applyAlignment="1">
      <alignment horizontal="justify" vertical="center"/>
    </xf>
    <xf numFmtId="168" fontId="1" fillId="5" borderId="4" xfId="2" applyNumberFormat="1" applyFont="1" applyFill="1" applyBorder="1" applyAlignment="1">
      <alignment horizontal="center" vertical="center" wrapText="1"/>
    </xf>
    <xf numFmtId="44" fontId="13" fillId="0" borderId="4" xfId="2" applyFont="1" applyBorder="1" applyAlignment="1">
      <alignment horizontal="center" vertical="center" wrapText="1"/>
    </xf>
    <xf numFmtId="9" fontId="1" fillId="4" borderId="4" xfId="0" applyNumberFormat="1" applyFont="1" applyFill="1" applyBorder="1" applyAlignment="1">
      <alignment horizontal="center" vertical="center" wrapText="1"/>
    </xf>
    <xf numFmtId="171" fontId="1" fillId="4" borderId="4" xfId="0" applyNumberFormat="1" applyFont="1" applyFill="1" applyBorder="1" applyAlignment="1">
      <alignment horizontal="center" vertical="center" wrapText="1"/>
    </xf>
    <xf numFmtId="9" fontId="0" fillId="0" borderId="4" xfId="0" applyNumberFormat="1" applyBorder="1" applyAlignment="1">
      <alignment horizontal="center" vertical="center" wrapText="1"/>
    </xf>
    <xf numFmtId="168" fontId="5" fillId="0" borderId="4" xfId="2" applyNumberFormat="1" applyFont="1" applyFill="1" applyBorder="1" applyAlignment="1">
      <alignment horizontal="center" vertical="center" wrapText="1"/>
    </xf>
    <xf numFmtId="9" fontId="13" fillId="4"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4" xfId="3" applyNumberFormat="1" applyFont="1" applyFill="1" applyBorder="1" applyAlignment="1">
      <alignment horizontal="center" vertical="center" wrapText="1"/>
    </xf>
    <xf numFmtId="0" fontId="12" fillId="8" borderId="4" xfId="1" applyNumberFormat="1" applyFont="1" applyFill="1" applyBorder="1" applyAlignment="1">
      <alignment horizontal="center" vertical="center" wrapText="1"/>
    </xf>
    <xf numFmtId="0" fontId="13" fillId="0" borderId="4" xfId="0" applyFont="1" applyBorder="1" applyAlignment="1">
      <alignment horizontal="center" vertical="center"/>
    </xf>
    <xf numFmtId="44" fontId="13" fillId="0" borderId="4" xfId="0" applyNumberFormat="1" applyFont="1" applyBorder="1" applyAlignment="1">
      <alignment horizontal="center" vertical="center"/>
    </xf>
    <xf numFmtId="168" fontId="15" fillId="3" borderId="4" xfId="2" applyNumberFormat="1" applyFont="1" applyFill="1" applyBorder="1" applyAlignment="1">
      <alignment horizontal="center" vertical="center" wrapText="1"/>
    </xf>
    <xf numFmtId="168" fontId="13" fillId="0" borderId="4" xfId="2" applyNumberFormat="1" applyFont="1" applyBorder="1" applyAlignment="1">
      <alignment horizontal="center" vertical="center" wrapText="1"/>
    </xf>
    <xf numFmtId="168" fontId="13" fillId="4" borderId="4" xfId="2" applyNumberFormat="1" applyFont="1" applyFill="1" applyBorder="1" applyAlignment="1">
      <alignment horizontal="center" vertical="center" wrapText="1"/>
    </xf>
    <xf numFmtId="168" fontId="13" fillId="0" borderId="4" xfId="2" applyNumberFormat="1" applyFont="1" applyBorder="1" applyAlignment="1">
      <alignment horizontal="center" vertical="center"/>
    </xf>
    <xf numFmtId="168" fontId="13" fillId="0" borderId="0" xfId="2" applyNumberFormat="1" applyFont="1" applyAlignment="1">
      <alignment horizontal="center"/>
    </xf>
    <xf numFmtId="168" fontId="2" fillId="3" borderId="4" xfId="2" applyNumberFormat="1" applyFont="1" applyFill="1" applyBorder="1" applyAlignment="1">
      <alignment horizontal="center" vertical="center" wrapText="1"/>
    </xf>
    <xf numFmtId="168" fontId="0" fillId="0" borderId="0" xfId="2" applyNumberFormat="1" applyFont="1"/>
    <xf numFmtId="168" fontId="13" fillId="0" borderId="4" xfId="2" applyNumberFormat="1" applyFont="1" applyFill="1" applyBorder="1" applyAlignment="1">
      <alignment horizontal="center" vertical="center" wrapText="1"/>
    </xf>
    <xf numFmtId="0" fontId="24" fillId="0" borderId="4" xfId="0" applyFont="1" applyBorder="1" applyAlignment="1">
      <alignment horizontal="center" vertical="center" wrapText="1"/>
    </xf>
    <xf numFmtId="168" fontId="12" fillId="0" borderId="4" xfId="2" applyNumberFormat="1" applyFont="1" applyFill="1" applyBorder="1" applyAlignment="1">
      <alignment horizontal="center" vertical="center"/>
    </xf>
    <xf numFmtId="10" fontId="13" fillId="0" borderId="4" xfId="0" applyNumberFormat="1" applyFont="1" applyBorder="1" applyAlignment="1">
      <alignment horizontal="center" vertical="center" wrapText="1"/>
    </xf>
    <xf numFmtId="10" fontId="13" fillId="0" borderId="4" xfId="5" applyNumberFormat="1" applyFont="1" applyFill="1" applyBorder="1" applyAlignment="1">
      <alignment horizontal="center" vertical="center" wrapText="1"/>
    </xf>
    <xf numFmtId="168" fontId="10" fillId="6" borderId="4" xfId="2" applyNumberFormat="1" applyFont="1" applyFill="1" applyBorder="1" applyAlignment="1">
      <alignment horizontal="center" vertical="center" wrapText="1"/>
    </xf>
    <xf numFmtId="168" fontId="5" fillId="5" borderId="4" xfId="2" applyNumberFormat="1" applyFont="1" applyFill="1" applyBorder="1" applyAlignment="1">
      <alignment horizontal="center" vertical="center"/>
    </xf>
    <xf numFmtId="10" fontId="1" fillId="5" borderId="4" xfId="0" applyNumberFormat="1" applyFont="1" applyFill="1" applyBorder="1" applyAlignment="1">
      <alignment horizontal="center" vertical="center" wrapText="1"/>
    </xf>
    <xf numFmtId="168" fontId="1" fillId="5" borderId="8" xfId="2" applyNumberFormat="1" applyFont="1" applyFill="1" applyBorder="1" applyAlignment="1">
      <alignment horizontal="center" vertical="center" wrapText="1"/>
    </xf>
    <xf numFmtId="168" fontId="1" fillId="4" borderId="7" xfId="2" applyNumberFormat="1" applyFont="1" applyFill="1" applyBorder="1" applyAlignment="1">
      <alignment horizontal="center" vertical="center" wrapText="1"/>
    </xf>
    <xf numFmtId="168" fontId="1" fillId="4" borderId="4" xfId="2" applyNumberFormat="1" applyFont="1" applyFill="1" applyBorder="1" applyAlignment="1">
      <alignment horizontal="center" vertical="center" wrapText="1"/>
    </xf>
    <xf numFmtId="168" fontId="0" fillId="0" borderId="4" xfId="2" applyNumberFormat="1" applyFont="1" applyBorder="1" applyAlignment="1">
      <alignment horizontal="center" vertical="center" wrapText="1"/>
    </xf>
    <xf numFmtId="168" fontId="25" fillId="4" borderId="4" xfId="2" applyNumberFormat="1" applyFont="1" applyFill="1" applyBorder="1"/>
    <xf numFmtId="168" fontId="20" fillId="0" borderId="0" xfId="2" applyNumberFormat="1" applyFont="1" applyAlignment="1">
      <alignment horizontal="left" vertical="center" wrapText="1"/>
    </xf>
    <xf numFmtId="168" fontId="23" fillId="0" borderId="0" xfId="2" applyNumberFormat="1" applyFont="1"/>
    <xf numFmtId="3" fontId="13" fillId="0" borderId="4" xfId="0" applyNumberFormat="1" applyFont="1" applyBorder="1" applyAlignment="1">
      <alignment horizontal="center" vertical="center" wrapText="1"/>
    </xf>
    <xf numFmtId="0" fontId="20" fillId="4" borderId="4" xfId="0" applyFont="1" applyFill="1" applyBorder="1" applyAlignment="1">
      <alignment horizontal="center" vertical="center" wrapText="1"/>
    </xf>
    <xf numFmtId="14" fontId="27" fillId="4" borderId="4" xfId="0" applyNumberFormat="1" applyFont="1" applyFill="1" applyBorder="1" applyAlignment="1">
      <alignment horizontal="center" vertical="center"/>
    </xf>
    <xf numFmtId="168" fontId="0" fillId="5" borderId="4" xfId="2" applyNumberFormat="1" applyFont="1" applyFill="1" applyBorder="1" applyAlignment="1">
      <alignment horizontal="center" vertical="center"/>
    </xf>
    <xf numFmtId="168" fontId="0" fillId="5" borderId="4" xfId="2" applyNumberFormat="1" applyFont="1" applyFill="1" applyBorder="1" applyAlignment="1">
      <alignment vertical="center"/>
    </xf>
    <xf numFmtId="168" fontId="1" fillId="0" borderId="0" xfId="2" applyNumberFormat="1" applyFont="1" applyAlignment="1">
      <alignment horizontal="center" vertical="center" wrapText="1"/>
    </xf>
    <xf numFmtId="168" fontId="9" fillId="4" borderId="0" xfId="2" applyNumberFormat="1" applyFont="1" applyFill="1"/>
    <xf numFmtId="168" fontId="1" fillId="5" borderId="7" xfId="2" applyNumberFormat="1" applyFont="1" applyFill="1" applyBorder="1" applyAlignment="1">
      <alignment horizontal="center" vertical="center" wrapText="1"/>
    </xf>
    <xf numFmtId="43" fontId="1" fillId="5" borderId="4" xfId="1" applyFont="1" applyFill="1" applyBorder="1" applyAlignment="1">
      <alignment horizontal="center" vertical="center" wrapText="1"/>
    </xf>
    <xf numFmtId="9" fontId="0" fillId="0" borderId="4" xfId="0" applyNumberFormat="1" applyBorder="1" applyAlignment="1">
      <alignment horizontal="center"/>
    </xf>
    <xf numFmtId="0" fontId="23" fillId="0" borderId="4" xfId="0" applyFont="1" applyBorder="1" applyAlignment="1">
      <alignment horizontal="left" vertical="center"/>
    </xf>
    <xf numFmtId="14" fontId="23" fillId="0" borderId="4" xfId="0" applyNumberFormat="1" applyFont="1" applyBorder="1" applyAlignment="1">
      <alignment horizontal="left" vertical="center"/>
    </xf>
    <xf numFmtId="0" fontId="14" fillId="0" borderId="0" xfId="0" applyFont="1" applyAlignment="1">
      <alignment horizontal="center"/>
    </xf>
    <xf numFmtId="168" fontId="14" fillId="0" borderId="0" xfId="2" applyNumberFormat="1" applyFont="1" applyAlignment="1">
      <alignment horizontal="center"/>
    </xf>
    <xf numFmtId="0" fontId="20" fillId="0" borderId="0" xfId="0" applyFont="1" applyAlignment="1">
      <alignment horizontal="left" vertical="center" wrapText="1"/>
    </xf>
    <xf numFmtId="0" fontId="3" fillId="0" borderId="1" xfId="0" applyFont="1" applyBorder="1" applyAlignment="1">
      <alignment horizontal="center"/>
    </xf>
    <xf numFmtId="0" fontId="3" fillId="0" borderId="0" xfId="0" applyFont="1" applyAlignment="1">
      <alignment horizontal="center"/>
    </xf>
    <xf numFmtId="168" fontId="3" fillId="0" borderId="0" xfId="2" applyNumberFormat="1" applyFont="1" applyAlignment="1">
      <alignment horizontal="center"/>
    </xf>
  </cellXfs>
  <cellStyles count="7">
    <cellStyle name="Millares" xfId="1" builtinId="3"/>
    <cellStyle name="Millares 2" xfId="3" xr:uid="{D06DDBFC-F5E6-41F3-8599-6414C271F988}"/>
    <cellStyle name="Moneda" xfId="2" builtinId="4"/>
    <cellStyle name="Moneda 6" xfId="6" xr:uid="{6968431E-CFEF-4D68-ADC8-88D5FA22FA32}"/>
    <cellStyle name="Normal" xfId="0" builtinId="0"/>
    <cellStyle name="Porcentaje" xfId="5" builtinId="5"/>
    <cellStyle name="Porcentaje 3 3" xfId="4" xr:uid="{71D8E6AB-4887-4363-A6BE-6047F4D0E9D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822989</xdr:rowOff>
    </xdr:from>
    <xdr:to>
      <xdr:col>23</xdr:col>
      <xdr:colOff>127000</xdr:colOff>
      <xdr:row>0</xdr:row>
      <xdr:rowOff>1498646</xdr:rowOff>
    </xdr:to>
    <xdr:sp macro="" textlink="">
      <xdr:nvSpPr>
        <xdr:cNvPr id="2" name="TextBox 11">
          <a:extLst>
            <a:ext uri="{FF2B5EF4-FFF2-40B4-BE49-F238E27FC236}">
              <a16:creationId xmlns:a16="http://schemas.microsoft.com/office/drawing/2014/main" id="{98115250-D6AC-4DB6-997F-C5CA479B7244}"/>
            </a:ext>
          </a:extLst>
        </xdr:cNvPr>
        <xdr:cNvSpPr txBox="1"/>
      </xdr:nvSpPr>
      <xdr:spPr>
        <a:xfrm>
          <a:off x="7376585" y="822989"/>
          <a:ext cx="19854332" cy="675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b="1">
              <a:solidFill>
                <a:srgbClr val="2C6B81"/>
              </a:solidFill>
              <a:latin typeface="Calibri" panose="020F0502020204030204" pitchFamily="34" charset="0"/>
              <a:cs typeface="Calibri" panose="020F0502020204030204" pitchFamily="34" charset="0"/>
            </a:rPr>
            <a:t>CONTRATOS VIGENTES Y EJECUCIÓN PRESUPUESTAL - CORTE 31 DE</a:t>
          </a:r>
          <a:r>
            <a:rPr lang="en-US" sz="4000" b="1" baseline="0">
              <a:solidFill>
                <a:srgbClr val="2C6B81"/>
              </a:solidFill>
              <a:latin typeface="Calibri" panose="020F0502020204030204" pitchFamily="34" charset="0"/>
              <a:cs typeface="Calibri" panose="020F0502020204030204" pitchFamily="34" charset="0"/>
            </a:rPr>
            <a:t> DICIEMBRE DE </a:t>
          </a:r>
          <a:r>
            <a:rPr lang="en-US" sz="4000" b="1">
              <a:solidFill>
                <a:srgbClr val="2C6B81"/>
              </a:solidFill>
              <a:latin typeface="Calibri" panose="020F0502020204030204" pitchFamily="34" charset="0"/>
              <a:cs typeface="Calibri" panose="020F0502020204030204" pitchFamily="34" charset="0"/>
            </a:rPr>
            <a:t>2022</a:t>
          </a:r>
        </a:p>
      </xdr:txBody>
    </xdr:sp>
    <xdr:clientData/>
  </xdr:twoCellAnchor>
  <xdr:twoCellAnchor editAs="oneCell">
    <xdr:from>
      <xdr:col>0</xdr:col>
      <xdr:colOff>0</xdr:colOff>
      <xdr:row>0</xdr:row>
      <xdr:rowOff>23090</xdr:rowOff>
    </xdr:from>
    <xdr:to>
      <xdr:col>2</xdr:col>
      <xdr:colOff>874102</xdr:colOff>
      <xdr:row>1</xdr:row>
      <xdr:rowOff>365726</xdr:rowOff>
    </xdr:to>
    <xdr:pic>
      <xdr:nvPicPr>
        <xdr:cNvPr id="3" name="Imagen 2">
          <a:extLst>
            <a:ext uri="{FF2B5EF4-FFF2-40B4-BE49-F238E27FC236}">
              <a16:creationId xmlns:a16="http://schemas.microsoft.com/office/drawing/2014/main" id="{2270576E-5243-42FF-A43B-21CFF2340F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23090"/>
          <a:ext cx="3516760" cy="2241743"/>
        </a:xfrm>
        <a:prstGeom prst="rect">
          <a:avLst/>
        </a:prstGeom>
      </xdr:spPr>
    </xdr:pic>
    <xdr:clientData/>
  </xdr:twoCellAnchor>
  <xdr:twoCellAnchor editAs="oneCell">
    <xdr:from>
      <xdr:col>22</xdr:col>
      <xdr:colOff>3059682</xdr:colOff>
      <xdr:row>0</xdr:row>
      <xdr:rowOff>59531</xdr:rowOff>
    </xdr:from>
    <xdr:to>
      <xdr:col>24</xdr:col>
      <xdr:colOff>88373</xdr:colOff>
      <xdr:row>1</xdr:row>
      <xdr:rowOff>350084</xdr:rowOff>
    </xdr:to>
    <xdr:pic>
      <xdr:nvPicPr>
        <xdr:cNvPr id="4" name="Imagen 3">
          <a:extLst>
            <a:ext uri="{FF2B5EF4-FFF2-40B4-BE49-F238E27FC236}">
              <a16:creationId xmlns:a16="http://schemas.microsoft.com/office/drawing/2014/main" id="{0A03E246-F0AE-44BC-830A-261973FF4F8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237"/>
        <a:stretch/>
      </xdr:blipFill>
      <xdr:spPr>
        <a:xfrm>
          <a:off x="48482026" y="59531"/>
          <a:ext cx="3303285" cy="2192306"/>
        </a:xfrm>
        <a:prstGeom prst="rect">
          <a:avLst/>
        </a:prstGeom>
      </xdr:spPr>
    </xdr:pic>
    <xdr:clientData/>
  </xdr:twoCellAnchor>
  <xdr:twoCellAnchor editAs="oneCell">
    <xdr:from>
      <xdr:col>2</xdr:col>
      <xdr:colOff>642937</xdr:colOff>
      <xdr:row>0</xdr:row>
      <xdr:rowOff>414145</xdr:rowOff>
    </xdr:from>
    <xdr:to>
      <xdr:col>2</xdr:col>
      <xdr:colOff>2848314</xdr:colOff>
      <xdr:row>0</xdr:row>
      <xdr:rowOff>1524001</xdr:rowOff>
    </xdr:to>
    <xdr:pic>
      <xdr:nvPicPr>
        <xdr:cNvPr id="5" name="Imagen 4">
          <a:extLst>
            <a:ext uri="{FF2B5EF4-FFF2-40B4-BE49-F238E27FC236}">
              <a16:creationId xmlns:a16="http://schemas.microsoft.com/office/drawing/2014/main" id="{38DFB6FC-6B57-4E3B-8EB8-C5A1920FD3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14687" y="414145"/>
          <a:ext cx="2205377" cy="1109856"/>
        </a:xfrm>
        <a:prstGeom prst="rect">
          <a:avLst/>
        </a:prstGeom>
      </xdr:spPr>
    </xdr:pic>
    <xdr:clientData/>
  </xdr:twoCellAnchor>
  <xdr:twoCellAnchor editAs="oneCell">
    <xdr:from>
      <xdr:col>23</xdr:col>
      <xdr:colOff>1107281</xdr:colOff>
      <xdr:row>0</xdr:row>
      <xdr:rowOff>702468</xdr:rowOff>
    </xdr:from>
    <xdr:to>
      <xdr:col>23</xdr:col>
      <xdr:colOff>2439825</xdr:colOff>
      <xdr:row>1</xdr:row>
      <xdr:rowOff>27789</xdr:rowOff>
    </xdr:to>
    <xdr:pic>
      <xdr:nvPicPr>
        <xdr:cNvPr id="7" name="Imagen 6">
          <a:extLst>
            <a:ext uri="{FF2B5EF4-FFF2-40B4-BE49-F238E27FC236}">
              <a16:creationId xmlns:a16="http://schemas.microsoft.com/office/drawing/2014/main" id="{E5A5812E-528E-4765-8C10-1DCF9B987DC4}"/>
            </a:ext>
          </a:extLst>
        </xdr:cNvPr>
        <xdr:cNvPicPr>
          <a:picLocks noChangeAspect="1"/>
        </xdr:cNvPicPr>
      </xdr:nvPicPr>
      <xdr:blipFill>
        <a:blip xmlns:r="http://schemas.openxmlformats.org/officeDocument/2006/relationships" r:embed="rId4"/>
        <a:stretch>
          <a:fillRect/>
        </a:stretch>
      </xdr:blipFill>
      <xdr:spPr>
        <a:xfrm>
          <a:off x="49744312" y="702468"/>
          <a:ext cx="1332544" cy="12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822989</xdr:rowOff>
    </xdr:from>
    <xdr:to>
      <xdr:col>18</xdr:col>
      <xdr:colOff>127000</xdr:colOff>
      <xdr:row>0</xdr:row>
      <xdr:rowOff>1498646</xdr:rowOff>
    </xdr:to>
    <xdr:sp macro="" textlink="">
      <xdr:nvSpPr>
        <xdr:cNvPr id="2" name="TextBox 11">
          <a:extLst>
            <a:ext uri="{FF2B5EF4-FFF2-40B4-BE49-F238E27FC236}">
              <a16:creationId xmlns:a16="http://schemas.microsoft.com/office/drawing/2014/main" id="{82474EF0-00A6-47D1-9FCC-28A96291B386}"/>
            </a:ext>
          </a:extLst>
        </xdr:cNvPr>
        <xdr:cNvSpPr txBox="1"/>
      </xdr:nvSpPr>
      <xdr:spPr>
        <a:xfrm>
          <a:off x="1514475" y="822989"/>
          <a:ext cx="66821050" cy="675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b="1">
              <a:solidFill>
                <a:srgbClr val="2C6B81"/>
              </a:solidFill>
              <a:latin typeface="Calibri" panose="020F0502020204030204" pitchFamily="34" charset="0"/>
              <a:cs typeface="Calibri" panose="020F0502020204030204" pitchFamily="34" charset="0"/>
            </a:rPr>
            <a:t>ÓRDENES</a:t>
          </a:r>
          <a:r>
            <a:rPr lang="en-US" sz="4000" b="1" baseline="0">
              <a:solidFill>
                <a:srgbClr val="2C6B81"/>
              </a:solidFill>
              <a:latin typeface="Calibri" panose="020F0502020204030204" pitchFamily="34" charset="0"/>
              <a:cs typeface="Calibri" panose="020F0502020204030204" pitchFamily="34" charset="0"/>
            </a:rPr>
            <a:t> DE SERVICIO</a:t>
          </a:r>
          <a:r>
            <a:rPr lang="en-US" sz="4000" b="1">
              <a:solidFill>
                <a:srgbClr val="2C6B81"/>
              </a:solidFill>
              <a:latin typeface="Calibri" panose="020F0502020204030204" pitchFamily="34" charset="0"/>
              <a:cs typeface="Calibri" panose="020F0502020204030204" pitchFamily="34" charset="0"/>
            </a:rPr>
            <a:t> VIGENTES Y EJECUCIÓN PRESUPUESTAL - CORTE 31 DE</a:t>
          </a:r>
          <a:r>
            <a:rPr lang="en-US" sz="4000" b="1" baseline="0">
              <a:solidFill>
                <a:srgbClr val="2C6B81"/>
              </a:solidFill>
              <a:latin typeface="Calibri" panose="020F0502020204030204" pitchFamily="34" charset="0"/>
              <a:cs typeface="Calibri" panose="020F0502020204030204" pitchFamily="34" charset="0"/>
            </a:rPr>
            <a:t> DICIEMBRE DE </a:t>
          </a:r>
          <a:r>
            <a:rPr lang="en-US" sz="4000" b="1">
              <a:solidFill>
                <a:srgbClr val="2C6B81"/>
              </a:solidFill>
              <a:latin typeface="Calibri" panose="020F0502020204030204" pitchFamily="34" charset="0"/>
              <a:cs typeface="Calibri" panose="020F0502020204030204" pitchFamily="34" charset="0"/>
            </a:rPr>
            <a:t>2022</a:t>
          </a:r>
        </a:p>
      </xdr:txBody>
    </xdr:sp>
    <xdr:clientData/>
  </xdr:twoCellAnchor>
  <xdr:twoCellAnchor editAs="oneCell">
    <xdr:from>
      <xdr:col>0</xdr:col>
      <xdr:colOff>0</xdr:colOff>
      <xdr:row>0</xdr:row>
      <xdr:rowOff>23090</xdr:rowOff>
    </xdr:from>
    <xdr:to>
      <xdr:col>2</xdr:col>
      <xdr:colOff>835738</xdr:colOff>
      <xdr:row>1</xdr:row>
      <xdr:rowOff>230944</xdr:rowOff>
    </xdr:to>
    <xdr:pic>
      <xdr:nvPicPr>
        <xdr:cNvPr id="3" name="Imagen 2">
          <a:extLst>
            <a:ext uri="{FF2B5EF4-FFF2-40B4-BE49-F238E27FC236}">
              <a16:creationId xmlns:a16="http://schemas.microsoft.com/office/drawing/2014/main" id="{1E9C73A9-E661-4FFF-A25A-E6777CB5AB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23090"/>
          <a:ext cx="3447969" cy="2249151"/>
        </a:xfrm>
        <a:prstGeom prst="rect">
          <a:avLst/>
        </a:prstGeom>
      </xdr:spPr>
    </xdr:pic>
    <xdr:clientData/>
  </xdr:twoCellAnchor>
  <xdr:twoCellAnchor editAs="oneCell">
    <xdr:from>
      <xdr:col>17</xdr:col>
      <xdr:colOff>1773808</xdr:colOff>
      <xdr:row>0</xdr:row>
      <xdr:rowOff>202407</xdr:rowOff>
    </xdr:from>
    <xdr:to>
      <xdr:col>19</xdr:col>
      <xdr:colOff>78581</xdr:colOff>
      <xdr:row>1</xdr:row>
      <xdr:rowOff>178027</xdr:rowOff>
    </xdr:to>
    <xdr:pic>
      <xdr:nvPicPr>
        <xdr:cNvPr id="4" name="Imagen 3">
          <a:extLst>
            <a:ext uri="{FF2B5EF4-FFF2-40B4-BE49-F238E27FC236}">
              <a16:creationId xmlns:a16="http://schemas.microsoft.com/office/drawing/2014/main" id="{E041584F-B87C-4BDA-BBF2-69CD93BAB13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9159"/>
        <a:stretch/>
      </xdr:blipFill>
      <xdr:spPr>
        <a:xfrm>
          <a:off x="38123589" y="202407"/>
          <a:ext cx="2995836" cy="2012155"/>
        </a:xfrm>
        <a:prstGeom prst="rect">
          <a:avLst/>
        </a:prstGeom>
      </xdr:spPr>
    </xdr:pic>
    <xdr:clientData/>
  </xdr:twoCellAnchor>
  <xdr:twoCellAnchor editAs="oneCell">
    <xdr:from>
      <xdr:col>2</xdr:col>
      <xdr:colOff>166686</xdr:colOff>
      <xdr:row>0</xdr:row>
      <xdr:rowOff>523875</xdr:rowOff>
    </xdr:from>
    <xdr:to>
      <xdr:col>2</xdr:col>
      <xdr:colOff>2372063</xdr:colOff>
      <xdr:row>0</xdr:row>
      <xdr:rowOff>1619250</xdr:rowOff>
    </xdr:to>
    <xdr:pic>
      <xdr:nvPicPr>
        <xdr:cNvPr id="5" name="Imagen 4">
          <a:extLst>
            <a:ext uri="{FF2B5EF4-FFF2-40B4-BE49-F238E27FC236}">
              <a16:creationId xmlns:a16="http://schemas.microsoft.com/office/drawing/2014/main" id="{5123CF01-CBAF-4B9A-940B-BF303FDE0D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4155" y="523875"/>
          <a:ext cx="2205377" cy="1095375"/>
        </a:xfrm>
        <a:prstGeom prst="rect">
          <a:avLst/>
        </a:prstGeom>
      </xdr:spPr>
    </xdr:pic>
    <xdr:clientData/>
  </xdr:twoCellAnchor>
  <xdr:twoCellAnchor editAs="oneCell">
    <xdr:from>
      <xdr:col>18</xdr:col>
      <xdr:colOff>809493</xdr:colOff>
      <xdr:row>0</xdr:row>
      <xdr:rowOff>845397</xdr:rowOff>
    </xdr:from>
    <xdr:to>
      <xdr:col>18</xdr:col>
      <xdr:colOff>2142037</xdr:colOff>
      <xdr:row>1</xdr:row>
      <xdr:rowOff>31400</xdr:rowOff>
    </xdr:to>
    <xdr:pic>
      <xdr:nvPicPr>
        <xdr:cNvPr id="7" name="Imagen 6">
          <a:extLst>
            <a:ext uri="{FF2B5EF4-FFF2-40B4-BE49-F238E27FC236}">
              <a16:creationId xmlns:a16="http://schemas.microsoft.com/office/drawing/2014/main" id="{A6C8456B-358D-43CA-A7D5-4867C58D1095}"/>
            </a:ext>
          </a:extLst>
        </xdr:cNvPr>
        <xdr:cNvPicPr>
          <a:picLocks noChangeAspect="1"/>
        </xdr:cNvPicPr>
      </xdr:nvPicPr>
      <xdr:blipFill>
        <a:blip xmlns:r="http://schemas.openxmlformats.org/officeDocument/2006/relationships" r:embed="rId4"/>
        <a:stretch>
          <a:fillRect/>
        </a:stretch>
      </xdr:blipFill>
      <xdr:spPr>
        <a:xfrm>
          <a:off x="39361931" y="845397"/>
          <a:ext cx="1332544" cy="12270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6DAA8-1740-434E-87B3-BFF04EF1A8D0}">
  <sheetPr codeName="Hoja1" filterMode="1">
    <pageSetUpPr fitToPage="1"/>
  </sheetPr>
  <dimension ref="A1:Y65"/>
  <sheetViews>
    <sheetView tabSelected="1" zoomScale="55" zoomScaleNormal="55" workbookViewId="0">
      <selection activeCell="M15" sqref="M15:N15"/>
    </sheetView>
  </sheetViews>
  <sheetFormatPr baseColWidth="10" defaultColWidth="11.453125" defaultRowHeight="14" x14ac:dyDescent="0.3"/>
  <cols>
    <col min="1" max="1" width="22.7265625" style="46" customWidth="1"/>
    <col min="2" max="2" width="15.81640625" style="46" customWidth="1"/>
    <col min="3" max="3" width="43.1796875" style="46" customWidth="1"/>
    <col min="4" max="4" width="12.81640625" style="45" bestFit="1" customWidth="1"/>
    <col min="5" max="5" width="6.81640625" style="75" customWidth="1"/>
    <col min="6" max="6" width="22" style="46" customWidth="1"/>
    <col min="7" max="7" width="125.453125" style="76" customWidth="1"/>
    <col min="8" max="8" width="20.26953125" style="46" customWidth="1"/>
    <col min="9" max="9" width="16.26953125" style="46" customWidth="1"/>
    <col min="10" max="10" width="19.81640625" style="46" customWidth="1"/>
    <col min="11" max="11" width="20.54296875" style="46" bestFit="1" customWidth="1"/>
    <col min="12" max="12" width="20.54296875" style="46" customWidth="1"/>
    <col min="13" max="13" width="34.7265625" style="45" customWidth="1"/>
    <col min="14" max="14" width="30.54296875" style="45" customWidth="1"/>
    <col min="15" max="15" width="32" style="45" customWidth="1"/>
    <col min="16" max="16" width="26.54296875" style="45" customWidth="1"/>
    <col min="17" max="17" width="32" style="107" customWidth="1"/>
    <col min="18" max="18" width="32.54296875" style="107" customWidth="1"/>
    <col min="19" max="19" width="35.1796875" style="46" customWidth="1"/>
    <col min="20" max="20" width="23.26953125" style="46" customWidth="1"/>
    <col min="21" max="21" width="23.81640625" style="46" customWidth="1"/>
    <col min="22" max="22" width="37.26953125" style="46" customWidth="1"/>
    <col min="23" max="23" width="48.1796875" style="46" customWidth="1"/>
    <col min="24" max="24" width="45.81640625" style="45" bestFit="1" customWidth="1"/>
    <col min="25" max="25" width="42.1796875" style="46" customWidth="1"/>
    <col min="26" max="26" width="35.81640625" style="46" customWidth="1"/>
    <col min="27" max="27" width="29.54296875" style="46" customWidth="1"/>
    <col min="28" max="16384" width="11.453125" style="46"/>
  </cols>
  <sheetData>
    <row r="1" spans="1:25" ht="150" customHeight="1" x14ac:dyDescent="0.45">
      <c r="A1" s="137"/>
      <c r="B1" s="137"/>
      <c r="C1" s="137"/>
      <c r="D1" s="137"/>
      <c r="E1" s="137"/>
      <c r="F1" s="137"/>
      <c r="G1" s="137"/>
      <c r="H1" s="137"/>
      <c r="I1" s="137"/>
      <c r="J1" s="137"/>
      <c r="K1" s="137"/>
      <c r="L1" s="137"/>
      <c r="M1" s="137"/>
      <c r="N1" s="137"/>
      <c r="O1" s="137"/>
      <c r="P1" s="137"/>
      <c r="Q1" s="138"/>
      <c r="R1" s="138"/>
      <c r="S1" s="137"/>
      <c r="T1" s="137"/>
      <c r="U1" s="137"/>
      <c r="V1" s="137"/>
      <c r="W1" s="137"/>
      <c r="X1" s="137"/>
      <c r="Y1" s="45"/>
    </row>
    <row r="2" spans="1:25" s="50" customFormat="1" ht="42" x14ac:dyDescent="0.4">
      <c r="A2" s="47" t="s">
        <v>0</v>
      </c>
      <c r="B2" s="47" t="s">
        <v>1</v>
      </c>
      <c r="C2" s="47" t="s">
        <v>2</v>
      </c>
      <c r="D2" s="47" t="s">
        <v>3</v>
      </c>
      <c r="E2" s="48" t="s">
        <v>4</v>
      </c>
      <c r="F2" s="48" t="s">
        <v>5</v>
      </c>
      <c r="G2" s="77" t="s">
        <v>6</v>
      </c>
      <c r="H2" s="48" t="s">
        <v>142</v>
      </c>
      <c r="I2" s="48" t="s">
        <v>143</v>
      </c>
      <c r="J2" s="48" t="s">
        <v>144</v>
      </c>
      <c r="K2" s="48" t="s">
        <v>7</v>
      </c>
      <c r="L2" s="48" t="s">
        <v>8</v>
      </c>
      <c r="M2" s="49" t="s">
        <v>9</v>
      </c>
      <c r="N2" s="49" t="s">
        <v>10</v>
      </c>
      <c r="O2" s="49" t="s">
        <v>11</v>
      </c>
      <c r="P2" s="49" t="s">
        <v>12</v>
      </c>
      <c r="Q2" s="103" t="s">
        <v>162</v>
      </c>
      <c r="R2" s="103" t="s">
        <v>163</v>
      </c>
      <c r="S2" s="48" t="s">
        <v>13</v>
      </c>
      <c r="T2" s="48" t="s">
        <v>383</v>
      </c>
      <c r="U2" s="47" t="s">
        <v>169</v>
      </c>
      <c r="V2" s="48" t="s">
        <v>14</v>
      </c>
      <c r="W2" s="48" t="s">
        <v>181</v>
      </c>
      <c r="X2" s="48" t="s">
        <v>15</v>
      </c>
    </row>
    <row r="3" spans="1:25" s="58" customFormat="1" ht="70" hidden="1" x14ac:dyDescent="0.35">
      <c r="A3" s="47">
        <v>1</v>
      </c>
      <c r="B3" s="23" t="s">
        <v>17</v>
      </c>
      <c r="C3" s="23" t="s">
        <v>18</v>
      </c>
      <c r="D3" s="51">
        <v>860024151</v>
      </c>
      <c r="E3" s="52">
        <v>8</v>
      </c>
      <c r="F3" s="23" t="s">
        <v>19</v>
      </c>
      <c r="G3" s="78" t="s">
        <v>20</v>
      </c>
      <c r="H3" s="53">
        <v>40878</v>
      </c>
      <c r="I3" s="53">
        <v>40883</v>
      </c>
      <c r="J3" s="53">
        <v>41248</v>
      </c>
      <c r="K3" s="54">
        <v>3905408</v>
      </c>
      <c r="L3" s="55">
        <v>40883</v>
      </c>
      <c r="M3" s="56">
        <v>6.8699999999999997E-2</v>
      </c>
      <c r="N3" s="56">
        <v>6.8699999999999997E-2</v>
      </c>
      <c r="O3" s="56">
        <v>0.75</v>
      </c>
      <c r="P3" s="56">
        <v>0.75</v>
      </c>
      <c r="Q3" s="104">
        <v>93637350</v>
      </c>
      <c r="R3" s="104">
        <v>31212450</v>
      </c>
      <c r="S3" s="55" t="s">
        <v>21</v>
      </c>
      <c r="T3" s="22">
        <v>3905408</v>
      </c>
      <c r="U3" s="23" t="s">
        <v>16</v>
      </c>
      <c r="V3" s="23" t="s">
        <v>166</v>
      </c>
      <c r="W3" s="23" t="s">
        <v>182</v>
      </c>
      <c r="X3" s="23" t="s">
        <v>44</v>
      </c>
      <c r="Y3" s="57"/>
    </row>
    <row r="4" spans="1:25" s="60" customFormat="1" ht="42" hidden="1" x14ac:dyDescent="0.35">
      <c r="A4" s="47">
        <v>2</v>
      </c>
      <c r="B4" s="23" t="s">
        <v>22</v>
      </c>
      <c r="C4" s="23" t="s">
        <v>23</v>
      </c>
      <c r="D4" s="51">
        <v>830070527</v>
      </c>
      <c r="E4" s="52">
        <v>1</v>
      </c>
      <c r="F4" s="23" t="s">
        <v>24</v>
      </c>
      <c r="G4" s="78" t="s">
        <v>164</v>
      </c>
      <c r="H4" s="53">
        <v>41862</v>
      </c>
      <c r="I4" s="53">
        <v>41862</v>
      </c>
      <c r="J4" s="53" t="s">
        <v>25</v>
      </c>
      <c r="K4" s="59" t="s">
        <v>26</v>
      </c>
      <c r="L4" s="55" t="s">
        <v>27</v>
      </c>
      <c r="M4" s="56">
        <v>0</v>
      </c>
      <c r="N4" s="56">
        <v>0</v>
      </c>
      <c r="O4" s="56">
        <v>0</v>
      </c>
      <c r="P4" s="56">
        <v>0</v>
      </c>
      <c r="Q4" s="112">
        <v>0</v>
      </c>
      <c r="R4" s="112">
        <v>0</v>
      </c>
      <c r="S4" s="55" t="s">
        <v>25</v>
      </c>
      <c r="T4" s="22">
        <v>0</v>
      </c>
      <c r="U4" s="23" t="s">
        <v>16</v>
      </c>
      <c r="V4" s="23" t="s">
        <v>165</v>
      </c>
      <c r="W4" s="23" t="s">
        <v>131</v>
      </c>
      <c r="X4" s="23" t="s">
        <v>29</v>
      </c>
      <c r="Y4" s="57"/>
    </row>
    <row r="5" spans="1:25" s="58" customFormat="1" ht="70" hidden="1" x14ac:dyDescent="0.35">
      <c r="A5" s="47">
        <v>3</v>
      </c>
      <c r="B5" s="23" t="s">
        <v>31</v>
      </c>
      <c r="C5" s="23" t="s">
        <v>32</v>
      </c>
      <c r="D5" s="61" t="s">
        <v>33</v>
      </c>
      <c r="E5" s="23">
        <v>3</v>
      </c>
      <c r="F5" s="23" t="s">
        <v>30</v>
      </c>
      <c r="G5" s="78" t="s">
        <v>34</v>
      </c>
      <c r="H5" s="53">
        <v>42804</v>
      </c>
      <c r="I5" s="53">
        <v>42804</v>
      </c>
      <c r="J5" s="53">
        <v>43168</v>
      </c>
      <c r="K5" s="59">
        <v>25561200</v>
      </c>
      <c r="L5" s="55" t="s">
        <v>28</v>
      </c>
      <c r="M5" s="56">
        <v>0.96199999999999997</v>
      </c>
      <c r="N5" s="56">
        <v>0.95379999999999998</v>
      </c>
      <c r="O5" s="56">
        <v>0.95889999999999997</v>
      </c>
      <c r="P5" s="56">
        <v>0.95889999999999997</v>
      </c>
      <c r="Q5" s="125">
        <v>172425422.05045977</v>
      </c>
      <c r="R5" s="125">
        <v>6760420</v>
      </c>
      <c r="S5" s="62">
        <v>44994</v>
      </c>
      <c r="T5" s="22">
        <v>180785832</v>
      </c>
      <c r="U5" s="23" t="s">
        <v>170</v>
      </c>
      <c r="V5" s="23" t="s">
        <v>166</v>
      </c>
      <c r="W5" s="23" t="s">
        <v>183</v>
      </c>
      <c r="X5" s="23" t="s">
        <v>177</v>
      </c>
      <c r="Y5" s="63"/>
    </row>
    <row r="6" spans="1:25" s="58" customFormat="1" ht="42" hidden="1" x14ac:dyDescent="0.35">
      <c r="A6" s="47">
        <v>4</v>
      </c>
      <c r="B6" s="23" t="s">
        <v>35</v>
      </c>
      <c r="C6" s="23" t="s">
        <v>36</v>
      </c>
      <c r="D6" s="61">
        <v>830132646</v>
      </c>
      <c r="E6" s="23">
        <v>5</v>
      </c>
      <c r="F6" s="23" t="s">
        <v>19</v>
      </c>
      <c r="G6" s="78" t="s">
        <v>37</v>
      </c>
      <c r="H6" s="53">
        <v>42997</v>
      </c>
      <c r="I6" s="53">
        <v>43048</v>
      </c>
      <c r="J6" s="53">
        <v>43290</v>
      </c>
      <c r="K6" s="59">
        <v>180000000</v>
      </c>
      <c r="L6" s="55">
        <v>43003</v>
      </c>
      <c r="M6" s="56">
        <v>0.92542846428992076</v>
      </c>
      <c r="N6" s="56">
        <v>0.92542846428992076</v>
      </c>
      <c r="O6" s="56">
        <v>1</v>
      </c>
      <c r="P6" s="56">
        <v>1</v>
      </c>
      <c r="Q6" s="104">
        <v>510720833.73000002</v>
      </c>
      <c r="R6" s="104">
        <f>+T6-Q6</f>
        <v>41154166.269999981</v>
      </c>
      <c r="S6" s="62">
        <v>44926</v>
      </c>
      <c r="T6" s="22">
        <v>551875000</v>
      </c>
      <c r="U6" s="23" t="s">
        <v>16</v>
      </c>
      <c r="V6" s="23" t="s">
        <v>440</v>
      </c>
      <c r="W6" s="23" t="s">
        <v>184</v>
      </c>
      <c r="X6" s="23" t="s">
        <v>158</v>
      </c>
      <c r="Y6" s="63"/>
    </row>
    <row r="7" spans="1:25" s="58" customFormat="1" ht="70" hidden="1" x14ac:dyDescent="0.35">
      <c r="A7" s="47">
        <v>5</v>
      </c>
      <c r="B7" s="23" t="s">
        <v>38</v>
      </c>
      <c r="C7" s="23" t="s">
        <v>39</v>
      </c>
      <c r="D7" s="61">
        <v>830089041</v>
      </c>
      <c r="E7" s="23">
        <v>6</v>
      </c>
      <c r="F7" s="23" t="s">
        <v>19</v>
      </c>
      <c r="G7" s="78" t="s">
        <v>40</v>
      </c>
      <c r="H7" s="53">
        <v>43272</v>
      </c>
      <c r="I7" s="53">
        <v>43273</v>
      </c>
      <c r="J7" s="53">
        <v>43637</v>
      </c>
      <c r="K7" s="59">
        <v>71400000</v>
      </c>
      <c r="L7" s="55">
        <v>43273</v>
      </c>
      <c r="M7" s="95">
        <v>0.5</v>
      </c>
      <c r="N7" s="95">
        <v>0.5</v>
      </c>
      <c r="O7" s="95">
        <v>0.5</v>
      </c>
      <c r="P7" s="95">
        <v>0.5</v>
      </c>
      <c r="Q7" s="96">
        <v>35700000</v>
      </c>
      <c r="R7" s="96">
        <v>35700000</v>
      </c>
      <c r="S7" s="62">
        <v>45098</v>
      </c>
      <c r="T7" s="22">
        <v>71400000</v>
      </c>
      <c r="U7" s="23" t="s">
        <v>16</v>
      </c>
      <c r="V7" s="23" t="s">
        <v>167</v>
      </c>
      <c r="W7" s="23" t="s">
        <v>178</v>
      </c>
      <c r="X7" s="23" t="s">
        <v>157</v>
      </c>
      <c r="Y7" s="57"/>
    </row>
    <row r="8" spans="1:25" s="58" customFormat="1" ht="70" hidden="1" x14ac:dyDescent="0.35">
      <c r="A8" s="47">
        <v>6</v>
      </c>
      <c r="B8" s="23" t="s">
        <v>41</v>
      </c>
      <c r="C8" s="23" t="s">
        <v>42</v>
      </c>
      <c r="D8" s="61">
        <v>900572445</v>
      </c>
      <c r="E8" s="23">
        <v>2</v>
      </c>
      <c r="F8" s="23" t="s">
        <v>19</v>
      </c>
      <c r="G8" s="78" t="s">
        <v>43</v>
      </c>
      <c r="H8" s="53">
        <v>43462</v>
      </c>
      <c r="I8" s="53">
        <v>43468</v>
      </c>
      <c r="J8" s="53">
        <v>43832</v>
      </c>
      <c r="K8" s="59">
        <v>199999897</v>
      </c>
      <c r="L8" s="55">
        <v>43468</v>
      </c>
      <c r="M8" s="56">
        <v>1</v>
      </c>
      <c r="N8" s="56">
        <v>1</v>
      </c>
      <c r="O8" s="56">
        <v>0.99450000000000005</v>
      </c>
      <c r="P8" s="56">
        <v>0.99450000000000005</v>
      </c>
      <c r="Q8" s="104">
        <v>199999839</v>
      </c>
      <c r="R8" s="92">
        <v>0</v>
      </c>
      <c r="S8" s="53" t="s">
        <v>152</v>
      </c>
      <c r="T8" s="22">
        <v>199999897</v>
      </c>
      <c r="U8" s="23" t="s">
        <v>16</v>
      </c>
      <c r="V8" s="23" t="s">
        <v>166</v>
      </c>
      <c r="W8" s="23" t="s">
        <v>182</v>
      </c>
      <c r="X8" s="23" t="s">
        <v>44</v>
      </c>
      <c r="Y8" s="57"/>
    </row>
    <row r="9" spans="1:25" s="58" customFormat="1" ht="28" hidden="1" x14ac:dyDescent="0.35">
      <c r="A9" s="47">
        <v>7</v>
      </c>
      <c r="B9" s="23" t="s">
        <v>45</v>
      </c>
      <c r="C9" s="23" t="s">
        <v>46</v>
      </c>
      <c r="D9" s="61">
        <v>811021864</v>
      </c>
      <c r="E9" s="23">
        <v>9</v>
      </c>
      <c r="F9" s="23" t="s">
        <v>19</v>
      </c>
      <c r="G9" s="78" t="s">
        <v>47</v>
      </c>
      <c r="H9" s="53">
        <v>43838</v>
      </c>
      <c r="I9" s="53">
        <v>43864</v>
      </c>
      <c r="J9" s="53">
        <v>44959</v>
      </c>
      <c r="K9" s="59">
        <v>8120000000</v>
      </c>
      <c r="L9" s="55">
        <v>43854</v>
      </c>
      <c r="M9" s="56">
        <v>0.96560000000000001</v>
      </c>
      <c r="N9" s="56">
        <v>0.96560000000000001</v>
      </c>
      <c r="O9" s="56">
        <v>0.96989999999999998</v>
      </c>
      <c r="P9" s="56">
        <v>0.96989999999999998</v>
      </c>
      <c r="Q9" s="104">
        <v>6588632958</v>
      </c>
      <c r="R9" s="104">
        <v>234896454</v>
      </c>
      <c r="S9" s="62">
        <v>44959</v>
      </c>
      <c r="T9" s="22">
        <v>8120000000</v>
      </c>
      <c r="U9" s="23" t="s">
        <v>16</v>
      </c>
      <c r="V9" s="23" t="s">
        <v>166</v>
      </c>
      <c r="W9" s="23" t="s">
        <v>182</v>
      </c>
      <c r="X9" s="23" t="s">
        <v>44</v>
      </c>
      <c r="Y9" s="57"/>
    </row>
    <row r="10" spans="1:25" s="58" customFormat="1" ht="42" hidden="1" x14ac:dyDescent="0.35">
      <c r="A10" s="47">
        <v>8</v>
      </c>
      <c r="B10" s="23" t="s">
        <v>48</v>
      </c>
      <c r="C10" s="23" t="s">
        <v>49</v>
      </c>
      <c r="D10" s="61">
        <v>800136105</v>
      </c>
      <c r="E10" s="23">
        <v>1</v>
      </c>
      <c r="F10" s="23" t="s">
        <v>19</v>
      </c>
      <c r="G10" s="78" t="s">
        <v>50</v>
      </c>
      <c r="H10" s="53">
        <v>43851</v>
      </c>
      <c r="I10" s="53">
        <v>43864</v>
      </c>
      <c r="J10" s="53">
        <v>44594</v>
      </c>
      <c r="K10" s="59">
        <v>780076506</v>
      </c>
      <c r="L10" s="55">
        <v>43853</v>
      </c>
      <c r="M10" s="64">
        <v>0.83330000000000004</v>
      </c>
      <c r="N10" s="64">
        <v>0.84550000000000003</v>
      </c>
      <c r="O10" s="64">
        <v>0.83330000000000004</v>
      </c>
      <c r="P10" s="64">
        <v>0.83330000000000004</v>
      </c>
      <c r="Q10" s="112">
        <v>1190906555.1716189</v>
      </c>
      <c r="R10" s="112">
        <v>217569487.82838106</v>
      </c>
      <c r="S10" s="62">
        <v>45140</v>
      </c>
      <c r="T10" s="22">
        <v>1420415634</v>
      </c>
      <c r="U10" s="23" t="s">
        <v>16</v>
      </c>
      <c r="V10" s="23" t="s">
        <v>165</v>
      </c>
      <c r="W10" s="23" t="s">
        <v>131</v>
      </c>
      <c r="X10" s="23" t="s">
        <v>44</v>
      </c>
      <c r="Y10" s="57"/>
    </row>
    <row r="11" spans="1:25" s="58" customFormat="1" ht="28" hidden="1" x14ac:dyDescent="0.35">
      <c r="A11" s="47">
        <v>9</v>
      </c>
      <c r="B11" s="23" t="s">
        <v>51</v>
      </c>
      <c r="C11" s="23" t="s">
        <v>52</v>
      </c>
      <c r="D11" s="61">
        <v>830058677</v>
      </c>
      <c r="E11" s="23">
        <v>7</v>
      </c>
      <c r="F11" s="23" t="s">
        <v>19</v>
      </c>
      <c r="G11" s="78" t="s">
        <v>53</v>
      </c>
      <c r="H11" s="53">
        <v>43902</v>
      </c>
      <c r="I11" s="53">
        <v>44013</v>
      </c>
      <c r="J11" s="53">
        <v>45107</v>
      </c>
      <c r="K11" s="59">
        <v>278460000</v>
      </c>
      <c r="L11" s="55">
        <v>43922</v>
      </c>
      <c r="M11" s="56">
        <v>0.80359999999999998</v>
      </c>
      <c r="N11" s="56">
        <v>0.79</v>
      </c>
      <c r="O11" s="56">
        <v>0.86</v>
      </c>
      <c r="P11" s="56">
        <v>0.86</v>
      </c>
      <c r="Q11" s="104">
        <f>188048250*1.19</f>
        <v>223777417.5</v>
      </c>
      <c r="R11" s="104">
        <f>T11-Q11</f>
        <v>59442582.5</v>
      </c>
      <c r="S11" s="62">
        <v>45107</v>
      </c>
      <c r="T11" s="22">
        <v>283220000</v>
      </c>
      <c r="U11" s="23" t="s">
        <v>16</v>
      </c>
      <c r="V11" s="23" t="s">
        <v>165</v>
      </c>
      <c r="W11" s="23" t="s">
        <v>179</v>
      </c>
      <c r="X11" s="23" t="s">
        <v>180</v>
      </c>
      <c r="Y11" s="57"/>
    </row>
    <row r="12" spans="1:25" s="58" customFormat="1" ht="56" hidden="1" x14ac:dyDescent="0.35">
      <c r="A12" s="47">
        <v>10</v>
      </c>
      <c r="B12" s="23" t="s">
        <v>54</v>
      </c>
      <c r="C12" s="23" t="s">
        <v>55</v>
      </c>
      <c r="D12" s="61">
        <v>830124904</v>
      </c>
      <c r="E12" s="23">
        <v>7</v>
      </c>
      <c r="F12" s="23" t="s">
        <v>19</v>
      </c>
      <c r="G12" s="78" t="s">
        <v>56</v>
      </c>
      <c r="H12" s="53">
        <v>43955</v>
      </c>
      <c r="I12" s="53">
        <v>43962</v>
      </c>
      <c r="J12" s="53">
        <v>44691</v>
      </c>
      <c r="K12" s="59">
        <v>165648000</v>
      </c>
      <c r="L12" s="53">
        <v>43962</v>
      </c>
      <c r="M12" s="65">
        <v>0.87912054184330823</v>
      </c>
      <c r="N12" s="65">
        <v>0.87912054184330823</v>
      </c>
      <c r="O12" s="65">
        <v>0.88117001828153563</v>
      </c>
      <c r="P12" s="65">
        <v>0.88117001828153563</v>
      </c>
      <c r="Q12" s="104"/>
      <c r="R12" s="104">
        <f>+T12-Q12</f>
        <v>254526720</v>
      </c>
      <c r="S12" s="62">
        <v>45056</v>
      </c>
      <c r="T12" s="22">
        <v>254526720</v>
      </c>
      <c r="U12" s="23" t="s">
        <v>16</v>
      </c>
      <c r="V12" s="23" t="s">
        <v>165</v>
      </c>
      <c r="W12" s="23" t="s">
        <v>185</v>
      </c>
      <c r="X12" s="23" t="s">
        <v>434</v>
      </c>
      <c r="Y12" s="57"/>
    </row>
    <row r="13" spans="1:25" s="58" customFormat="1" ht="28" hidden="1" x14ac:dyDescent="0.35">
      <c r="A13" s="47">
        <v>11</v>
      </c>
      <c r="B13" s="23" t="s">
        <v>57</v>
      </c>
      <c r="C13" s="23" t="s">
        <v>58</v>
      </c>
      <c r="D13" s="61">
        <v>800165836</v>
      </c>
      <c r="E13" s="23">
        <v>0</v>
      </c>
      <c r="F13" s="23" t="s">
        <v>19</v>
      </c>
      <c r="G13" s="78" t="s">
        <v>59</v>
      </c>
      <c r="H13" s="53">
        <v>43969</v>
      </c>
      <c r="I13" s="53">
        <v>43971</v>
      </c>
      <c r="J13" s="53">
        <v>44215</v>
      </c>
      <c r="K13" s="59">
        <v>53550000</v>
      </c>
      <c r="L13" s="53">
        <v>43971</v>
      </c>
      <c r="M13" s="65">
        <v>0.8125</v>
      </c>
      <c r="N13" s="65">
        <v>0.8125</v>
      </c>
      <c r="O13" s="65">
        <v>0.88018433179723499</v>
      </c>
      <c r="P13" s="65">
        <v>0.88018433179723499</v>
      </c>
      <c r="Q13" s="104">
        <v>77350000</v>
      </c>
      <c r="R13" s="104">
        <v>17850000</v>
      </c>
      <c r="S13" s="62">
        <v>45016</v>
      </c>
      <c r="T13" s="22">
        <v>95200000</v>
      </c>
      <c r="U13" s="23" t="s">
        <v>16</v>
      </c>
      <c r="V13" s="23" t="s">
        <v>440</v>
      </c>
      <c r="W13" s="23" t="s">
        <v>184</v>
      </c>
      <c r="X13" s="23" t="s">
        <v>158</v>
      </c>
      <c r="Y13" s="57"/>
    </row>
    <row r="14" spans="1:25" s="58" customFormat="1" ht="42" hidden="1" x14ac:dyDescent="0.35">
      <c r="A14" s="47">
        <v>12</v>
      </c>
      <c r="B14" s="23" t="s">
        <v>60</v>
      </c>
      <c r="C14" s="23" t="s">
        <v>61</v>
      </c>
      <c r="D14" s="61">
        <v>830000818</v>
      </c>
      <c r="E14" s="23">
        <v>9</v>
      </c>
      <c r="F14" s="23" t="s">
        <v>19</v>
      </c>
      <c r="G14" s="78" t="s">
        <v>62</v>
      </c>
      <c r="H14" s="53">
        <v>44012</v>
      </c>
      <c r="I14" s="53">
        <v>44013</v>
      </c>
      <c r="J14" s="53">
        <v>44377</v>
      </c>
      <c r="K14" s="59">
        <v>196949760</v>
      </c>
      <c r="L14" s="53">
        <v>44013</v>
      </c>
      <c r="M14" s="65">
        <v>0.83143321749367627</v>
      </c>
      <c r="N14" s="65">
        <v>0.83143321749367627</v>
      </c>
      <c r="O14" s="65">
        <v>0.8345521023765996</v>
      </c>
      <c r="P14" s="65">
        <v>0.8345521023765996</v>
      </c>
      <c r="Q14" s="104"/>
      <c r="R14" s="104">
        <f>+T14-Q14</f>
        <v>604635768</v>
      </c>
      <c r="S14" s="62">
        <v>45107</v>
      </c>
      <c r="T14" s="22">
        <v>604635768</v>
      </c>
      <c r="U14" s="23" t="s">
        <v>16</v>
      </c>
      <c r="V14" s="23" t="s">
        <v>165</v>
      </c>
      <c r="W14" s="23" t="s">
        <v>185</v>
      </c>
      <c r="X14" s="23" t="s">
        <v>434</v>
      </c>
      <c r="Y14" s="57"/>
    </row>
    <row r="15" spans="1:25" s="58" customFormat="1" ht="28" x14ac:dyDescent="0.35">
      <c r="A15" s="47">
        <v>13</v>
      </c>
      <c r="B15" s="23" t="s">
        <v>63</v>
      </c>
      <c r="C15" s="23" t="s">
        <v>64</v>
      </c>
      <c r="D15" s="61">
        <v>800153990</v>
      </c>
      <c r="E15" s="23">
        <v>5</v>
      </c>
      <c r="F15" s="23" t="s">
        <v>65</v>
      </c>
      <c r="G15" s="78" t="s">
        <v>66</v>
      </c>
      <c r="H15" s="53">
        <v>44127</v>
      </c>
      <c r="I15" s="53">
        <v>44132</v>
      </c>
      <c r="J15" s="53">
        <v>45287</v>
      </c>
      <c r="K15" s="59">
        <v>0</v>
      </c>
      <c r="L15" s="53">
        <v>44132</v>
      </c>
      <c r="M15" s="56">
        <v>0</v>
      </c>
      <c r="N15" s="56">
        <v>0</v>
      </c>
      <c r="O15" s="134">
        <v>0.68</v>
      </c>
      <c r="P15" s="134">
        <v>0.68</v>
      </c>
      <c r="Q15" s="104">
        <v>0</v>
      </c>
      <c r="R15" s="104">
        <v>0</v>
      </c>
      <c r="S15" s="62">
        <v>45287</v>
      </c>
      <c r="T15" s="22">
        <v>0</v>
      </c>
      <c r="U15" s="23" t="s">
        <v>16</v>
      </c>
      <c r="V15" s="23" t="s">
        <v>165</v>
      </c>
      <c r="W15" s="23" t="s">
        <v>186</v>
      </c>
      <c r="X15" s="23" t="s">
        <v>44</v>
      </c>
      <c r="Y15" s="57"/>
    </row>
    <row r="16" spans="1:25" s="58" customFormat="1" ht="28" hidden="1" x14ac:dyDescent="0.35">
      <c r="A16" s="47">
        <v>14</v>
      </c>
      <c r="B16" s="23" t="s">
        <v>68</v>
      </c>
      <c r="C16" s="23" t="s">
        <v>69</v>
      </c>
      <c r="D16" s="61">
        <v>900127768</v>
      </c>
      <c r="E16" s="23">
        <v>9</v>
      </c>
      <c r="F16" s="23" t="s">
        <v>19</v>
      </c>
      <c r="G16" s="78" t="s">
        <v>70</v>
      </c>
      <c r="H16" s="53">
        <v>44181</v>
      </c>
      <c r="I16" s="53">
        <v>44201</v>
      </c>
      <c r="J16" s="53">
        <v>44565</v>
      </c>
      <c r="K16" s="59">
        <v>73780000</v>
      </c>
      <c r="L16" s="55" t="s">
        <v>28</v>
      </c>
      <c r="M16" s="93">
        <v>0.28999999999999998</v>
      </c>
      <c r="N16" s="93">
        <v>0.28999999999999998</v>
      </c>
      <c r="O16" s="94">
        <v>0.99590000000000001</v>
      </c>
      <c r="P16" s="94">
        <v>0.99590000000000001</v>
      </c>
      <c r="Q16" s="119">
        <v>18047456</v>
      </c>
      <c r="R16" s="119">
        <v>43952544</v>
      </c>
      <c r="S16" s="62">
        <v>44930</v>
      </c>
      <c r="T16" s="22">
        <v>73780000</v>
      </c>
      <c r="U16" s="23" t="s">
        <v>67</v>
      </c>
      <c r="V16" s="23" t="s">
        <v>166</v>
      </c>
      <c r="W16" s="23" t="s">
        <v>187</v>
      </c>
      <c r="X16" s="23" t="s">
        <v>44</v>
      </c>
      <c r="Y16" s="57"/>
    </row>
    <row r="17" spans="1:25" s="60" customFormat="1" ht="42" hidden="1" x14ac:dyDescent="0.35">
      <c r="A17" s="47">
        <v>15</v>
      </c>
      <c r="B17" s="23" t="s">
        <v>71</v>
      </c>
      <c r="C17" s="23" t="s">
        <v>72</v>
      </c>
      <c r="D17" s="61">
        <v>800152488</v>
      </c>
      <c r="E17" s="23">
        <v>4</v>
      </c>
      <c r="F17" s="23" t="s">
        <v>19</v>
      </c>
      <c r="G17" s="78" t="s">
        <v>73</v>
      </c>
      <c r="H17" s="53">
        <v>44228</v>
      </c>
      <c r="I17" s="53">
        <v>44235</v>
      </c>
      <c r="J17" s="53">
        <v>44599</v>
      </c>
      <c r="K17" s="59">
        <v>261800000</v>
      </c>
      <c r="L17" s="55">
        <v>44232</v>
      </c>
      <c r="M17" s="93">
        <v>0.94</v>
      </c>
      <c r="N17" s="93">
        <v>0.94</v>
      </c>
      <c r="O17" s="93">
        <v>0.95</v>
      </c>
      <c r="P17" s="93">
        <v>0.95</v>
      </c>
      <c r="Q17" s="120">
        <v>207686667</v>
      </c>
      <c r="R17" s="120">
        <v>12313333</v>
      </c>
      <c r="S17" s="62">
        <v>44964</v>
      </c>
      <c r="T17" s="22">
        <v>261800000</v>
      </c>
      <c r="U17" s="23" t="s">
        <v>67</v>
      </c>
      <c r="V17" s="23" t="s">
        <v>166</v>
      </c>
      <c r="W17" s="23" t="s">
        <v>187</v>
      </c>
      <c r="X17" s="23" t="s">
        <v>44</v>
      </c>
      <c r="Y17" s="57"/>
    </row>
    <row r="18" spans="1:25" s="60" customFormat="1" ht="42" hidden="1" x14ac:dyDescent="0.35">
      <c r="A18" s="47">
        <v>16</v>
      </c>
      <c r="B18" s="23" t="s">
        <v>74</v>
      </c>
      <c r="C18" s="23" t="s">
        <v>75</v>
      </c>
      <c r="D18" s="61">
        <v>804002893</v>
      </c>
      <c r="E18" s="23">
        <v>6</v>
      </c>
      <c r="F18" s="23" t="s">
        <v>19</v>
      </c>
      <c r="G18" s="78" t="s">
        <v>76</v>
      </c>
      <c r="H18" s="53">
        <v>44230</v>
      </c>
      <c r="I18" s="53">
        <v>44235</v>
      </c>
      <c r="J18" s="53">
        <v>45329</v>
      </c>
      <c r="K18" s="59">
        <v>92358210</v>
      </c>
      <c r="L18" s="55">
        <v>44235</v>
      </c>
      <c r="M18" s="97">
        <v>0.6542</v>
      </c>
      <c r="N18" s="97">
        <v>0.6542</v>
      </c>
      <c r="O18" s="97">
        <v>0.64</v>
      </c>
      <c r="P18" s="97">
        <v>0.64</v>
      </c>
      <c r="Q18" s="105">
        <v>60417081</v>
      </c>
      <c r="R18" s="105">
        <f>+T18-Q18</f>
        <v>31941129</v>
      </c>
      <c r="S18" s="62">
        <v>45329</v>
      </c>
      <c r="T18" s="22">
        <v>92358210</v>
      </c>
      <c r="U18" s="23" t="s">
        <v>67</v>
      </c>
      <c r="V18" s="23" t="s">
        <v>440</v>
      </c>
      <c r="W18" s="23" t="s">
        <v>188</v>
      </c>
      <c r="X18" s="25" t="s">
        <v>435</v>
      </c>
      <c r="Y18" s="57"/>
    </row>
    <row r="19" spans="1:25" s="58" customFormat="1" ht="28" hidden="1" x14ac:dyDescent="0.35">
      <c r="A19" s="47">
        <v>18</v>
      </c>
      <c r="B19" s="23" t="s">
        <v>77</v>
      </c>
      <c r="C19" s="23" t="s">
        <v>78</v>
      </c>
      <c r="D19" s="61">
        <v>901079156</v>
      </c>
      <c r="E19" s="23">
        <v>9</v>
      </c>
      <c r="F19" s="23" t="s">
        <v>19</v>
      </c>
      <c r="G19" s="78" t="s">
        <v>79</v>
      </c>
      <c r="H19" s="53">
        <v>44270</v>
      </c>
      <c r="I19" s="53">
        <v>44273</v>
      </c>
      <c r="J19" s="53">
        <v>44561</v>
      </c>
      <c r="K19" s="59">
        <v>82110000</v>
      </c>
      <c r="L19" s="55">
        <v>44273</v>
      </c>
      <c r="M19" s="56">
        <v>0.96</v>
      </c>
      <c r="N19" s="56">
        <v>0.96</v>
      </c>
      <c r="O19" s="56">
        <v>1</v>
      </c>
      <c r="P19" s="56">
        <v>1</v>
      </c>
      <c r="Q19" s="104">
        <v>158803577</v>
      </c>
      <c r="R19" s="104">
        <v>7863229</v>
      </c>
      <c r="S19" s="62">
        <v>44926</v>
      </c>
      <c r="T19" s="22">
        <v>184789150</v>
      </c>
      <c r="U19" s="23" t="s">
        <v>67</v>
      </c>
      <c r="V19" s="23" t="s">
        <v>168</v>
      </c>
      <c r="W19" s="23" t="s">
        <v>189</v>
      </c>
      <c r="X19" s="23" t="s">
        <v>429</v>
      </c>
      <c r="Y19" s="57"/>
    </row>
    <row r="20" spans="1:25" s="58" customFormat="1" ht="42" hidden="1" x14ac:dyDescent="0.35">
      <c r="A20" s="47">
        <v>19</v>
      </c>
      <c r="B20" s="23" t="s">
        <v>80</v>
      </c>
      <c r="C20" s="23" t="s">
        <v>81</v>
      </c>
      <c r="D20" s="61">
        <v>900384224</v>
      </c>
      <c r="E20" s="23">
        <v>5</v>
      </c>
      <c r="F20" s="23" t="s">
        <v>19</v>
      </c>
      <c r="G20" s="78" t="s">
        <v>82</v>
      </c>
      <c r="H20" s="53">
        <v>44285</v>
      </c>
      <c r="I20" s="53">
        <v>44293</v>
      </c>
      <c r="J20" s="53">
        <v>44657</v>
      </c>
      <c r="K20" s="59">
        <v>19703885</v>
      </c>
      <c r="L20" s="53">
        <v>44293</v>
      </c>
      <c r="M20" s="64">
        <v>0.86666666666666647</v>
      </c>
      <c r="N20" s="64">
        <v>0.85460000000000003</v>
      </c>
      <c r="O20" s="64">
        <v>0.83330000000000004</v>
      </c>
      <c r="P20" s="64">
        <v>0.83330000000000004</v>
      </c>
      <c r="Q20" s="112">
        <v>29992543.199999999</v>
      </c>
      <c r="R20" s="112">
        <v>35092894.957983196</v>
      </c>
      <c r="S20" s="62">
        <v>45022</v>
      </c>
      <c r="T20" s="22">
        <v>41760535</v>
      </c>
      <c r="U20" s="23" t="s">
        <v>67</v>
      </c>
      <c r="V20" s="23" t="s">
        <v>165</v>
      </c>
      <c r="W20" s="23" t="s">
        <v>190</v>
      </c>
      <c r="X20" s="23" t="s">
        <v>44</v>
      </c>
      <c r="Y20" s="57"/>
    </row>
    <row r="21" spans="1:25" s="58" customFormat="1" ht="42" hidden="1" x14ac:dyDescent="0.35">
      <c r="A21" s="47">
        <v>20</v>
      </c>
      <c r="B21" s="23" t="s">
        <v>83</v>
      </c>
      <c r="C21" s="23" t="s">
        <v>84</v>
      </c>
      <c r="D21" s="61">
        <v>830049916</v>
      </c>
      <c r="E21" s="23">
        <v>4</v>
      </c>
      <c r="F21" s="23" t="s">
        <v>19</v>
      </c>
      <c r="G21" s="78" t="s">
        <v>85</v>
      </c>
      <c r="H21" s="53">
        <v>44300</v>
      </c>
      <c r="I21" s="53">
        <v>44576</v>
      </c>
      <c r="J21" s="53">
        <v>45671</v>
      </c>
      <c r="K21" s="59">
        <v>2120938560</v>
      </c>
      <c r="L21" s="55">
        <v>44320</v>
      </c>
      <c r="M21" s="56">
        <v>0.32</v>
      </c>
      <c r="N21" s="56">
        <v>0.22639999999999999</v>
      </c>
      <c r="O21" s="56">
        <v>0.32</v>
      </c>
      <c r="P21" s="56">
        <v>0.32</v>
      </c>
      <c r="Q21" s="104">
        <v>480214684.06</v>
      </c>
      <c r="R21" s="104">
        <f>+T21-Q21</f>
        <v>1640723875.9400001</v>
      </c>
      <c r="S21" s="62">
        <v>45671</v>
      </c>
      <c r="T21" s="22">
        <v>2120938560</v>
      </c>
      <c r="U21" s="23" t="s">
        <v>67</v>
      </c>
      <c r="V21" s="23" t="s">
        <v>165</v>
      </c>
      <c r="W21" s="23" t="s">
        <v>179</v>
      </c>
      <c r="X21" s="23" t="s">
        <v>180</v>
      </c>
      <c r="Y21" s="63"/>
    </row>
    <row r="22" spans="1:25" s="58" customFormat="1" ht="28" hidden="1" x14ac:dyDescent="0.35">
      <c r="A22" s="47">
        <v>21</v>
      </c>
      <c r="B22" s="23" t="s">
        <v>86</v>
      </c>
      <c r="C22" s="23" t="s">
        <v>87</v>
      </c>
      <c r="D22" s="23" t="s">
        <v>88</v>
      </c>
      <c r="E22" s="23">
        <v>7</v>
      </c>
      <c r="F22" s="23" t="s">
        <v>19</v>
      </c>
      <c r="G22" s="78" t="s">
        <v>89</v>
      </c>
      <c r="H22" s="53">
        <v>44307</v>
      </c>
      <c r="I22" s="53">
        <v>44308</v>
      </c>
      <c r="J22" s="53">
        <v>44561</v>
      </c>
      <c r="K22" s="59">
        <v>83300000</v>
      </c>
      <c r="L22" s="55">
        <v>44308</v>
      </c>
      <c r="M22" s="56">
        <v>0.64</v>
      </c>
      <c r="N22" s="56">
        <v>0.64</v>
      </c>
      <c r="O22" s="56">
        <v>1</v>
      </c>
      <c r="P22" s="56">
        <v>1</v>
      </c>
      <c r="Q22" s="104">
        <v>109568060</v>
      </c>
      <c r="R22" s="104">
        <v>32755940</v>
      </c>
      <c r="S22" s="62">
        <v>44926</v>
      </c>
      <c r="T22" s="22">
        <v>166600000</v>
      </c>
      <c r="U22" s="23" t="s">
        <v>67</v>
      </c>
      <c r="V22" s="23" t="s">
        <v>168</v>
      </c>
      <c r="W22" s="23" t="s">
        <v>189</v>
      </c>
      <c r="X22" s="23" t="s">
        <v>429</v>
      </c>
      <c r="Y22" s="63"/>
    </row>
    <row r="23" spans="1:25" s="58" customFormat="1" ht="42" hidden="1" x14ac:dyDescent="0.35">
      <c r="A23" s="47">
        <v>22</v>
      </c>
      <c r="B23" s="23" t="s">
        <v>91</v>
      </c>
      <c r="C23" s="23" t="s">
        <v>92</v>
      </c>
      <c r="D23" s="61">
        <v>860058760</v>
      </c>
      <c r="E23" s="23">
        <v>1</v>
      </c>
      <c r="F23" s="23" t="s">
        <v>19</v>
      </c>
      <c r="G23" s="78" t="s">
        <v>411</v>
      </c>
      <c r="H23" s="53">
        <v>44365</v>
      </c>
      <c r="I23" s="53">
        <v>44371</v>
      </c>
      <c r="J23" s="53">
        <v>44919</v>
      </c>
      <c r="K23" s="59">
        <v>266109355</v>
      </c>
      <c r="L23" s="53">
        <v>44371</v>
      </c>
      <c r="M23" s="56">
        <v>0.73550000000000004</v>
      </c>
      <c r="N23" s="56">
        <v>0.73550000000000004</v>
      </c>
      <c r="O23" s="56">
        <v>1</v>
      </c>
      <c r="P23" s="56">
        <v>1</v>
      </c>
      <c r="Q23" s="112">
        <v>195721818.03999999</v>
      </c>
      <c r="R23" s="112">
        <v>70387536.960000023</v>
      </c>
      <c r="S23" s="62">
        <v>44919</v>
      </c>
      <c r="T23" s="22">
        <v>266109355</v>
      </c>
      <c r="U23" s="23" t="s">
        <v>67</v>
      </c>
      <c r="V23" s="23" t="s">
        <v>165</v>
      </c>
      <c r="W23" s="23" t="s">
        <v>190</v>
      </c>
      <c r="X23" s="23" t="s">
        <v>44</v>
      </c>
      <c r="Y23" s="63"/>
    </row>
    <row r="24" spans="1:25" s="58" customFormat="1" ht="28" hidden="1" x14ac:dyDescent="0.35">
      <c r="A24" s="47">
        <v>23</v>
      </c>
      <c r="B24" s="23" t="s">
        <v>93</v>
      </c>
      <c r="C24" s="23" t="s">
        <v>94</v>
      </c>
      <c r="D24" s="23">
        <v>860066436</v>
      </c>
      <c r="E24" s="23">
        <v>1</v>
      </c>
      <c r="F24" s="23" t="s">
        <v>19</v>
      </c>
      <c r="G24" s="78" t="s">
        <v>95</v>
      </c>
      <c r="H24" s="53">
        <v>44454</v>
      </c>
      <c r="I24" s="53">
        <v>44456</v>
      </c>
      <c r="J24" s="53">
        <v>44821</v>
      </c>
      <c r="K24" s="59">
        <v>44625000</v>
      </c>
      <c r="L24" s="53">
        <v>44456</v>
      </c>
      <c r="M24" s="56">
        <v>0.52631578947368418</v>
      </c>
      <c r="N24" s="56">
        <v>0.52631578947368418</v>
      </c>
      <c r="O24" s="56">
        <v>0.64560439560439564</v>
      </c>
      <c r="P24" s="56">
        <v>0.64560439560439564</v>
      </c>
      <c r="Q24" s="104"/>
      <c r="R24" s="104">
        <f>+T24-Q24</f>
        <v>67830000</v>
      </c>
      <c r="S24" s="53">
        <v>45184</v>
      </c>
      <c r="T24" s="22">
        <v>67830000</v>
      </c>
      <c r="U24" s="23" t="s">
        <v>67</v>
      </c>
      <c r="V24" s="23" t="s">
        <v>165</v>
      </c>
      <c r="W24" s="23" t="s">
        <v>184</v>
      </c>
      <c r="X24" s="23" t="s">
        <v>158</v>
      </c>
      <c r="Y24" s="63"/>
    </row>
    <row r="25" spans="1:25" s="58" customFormat="1" ht="28" hidden="1" x14ac:dyDescent="0.35">
      <c r="A25" s="47">
        <v>24</v>
      </c>
      <c r="B25" s="23" t="s">
        <v>96</v>
      </c>
      <c r="C25" s="23" t="s">
        <v>97</v>
      </c>
      <c r="D25" s="23">
        <v>900111845</v>
      </c>
      <c r="E25" s="23">
        <v>8</v>
      </c>
      <c r="F25" s="23" t="s">
        <v>19</v>
      </c>
      <c r="G25" s="78" t="s">
        <v>98</v>
      </c>
      <c r="H25" s="53">
        <v>44455</v>
      </c>
      <c r="I25" s="53">
        <v>44456</v>
      </c>
      <c r="J25" s="53">
        <v>44821</v>
      </c>
      <c r="K25" s="59">
        <v>190000000</v>
      </c>
      <c r="L25" s="53">
        <v>44456</v>
      </c>
      <c r="M25" s="56">
        <v>0.70318181818181813</v>
      </c>
      <c r="N25" s="56">
        <v>0.70318181818181813</v>
      </c>
      <c r="O25" s="56">
        <v>0.64560439560439564</v>
      </c>
      <c r="P25" s="56">
        <v>0.64560439560439564</v>
      </c>
      <c r="Q25" s="104"/>
      <c r="R25" s="104">
        <f>+T25-Q25</f>
        <v>220000000</v>
      </c>
      <c r="S25" s="53">
        <v>45184</v>
      </c>
      <c r="T25" s="22">
        <v>220000000</v>
      </c>
      <c r="U25" s="23" t="s">
        <v>67</v>
      </c>
      <c r="V25" s="23" t="s">
        <v>165</v>
      </c>
      <c r="W25" s="23" t="s">
        <v>184</v>
      </c>
      <c r="X25" s="23" t="s">
        <v>158</v>
      </c>
      <c r="Y25" s="63"/>
    </row>
    <row r="26" spans="1:25" s="58" customFormat="1" ht="70" hidden="1" x14ac:dyDescent="0.35">
      <c r="A26" s="47">
        <v>25</v>
      </c>
      <c r="B26" s="23" t="s">
        <v>100</v>
      </c>
      <c r="C26" s="23" t="s">
        <v>101</v>
      </c>
      <c r="D26" s="23">
        <v>802023581</v>
      </c>
      <c r="E26" s="23">
        <v>6</v>
      </c>
      <c r="F26" s="23" t="s">
        <v>19</v>
      </c>
      <c r="G26" s="78" t="s">
        <v>102</v>
      </c>
      <c r="H26" s="53">
        <v>44477</v>
      </c>
      <c r="I26" s="53">
        <v>44490</v>
      </c>
      <c r="J26" s="53">
        <v>45585</v>
      </c>
      <c r="K26" s="59">
        <v>6509833532</v>
      </c>
      <c r="L26" s="55">
        <v>44491</v>
      </c>
      <c r="M26" s="56">
        <v>0.20233904792267735</v>
      </c>
      <c r="N26" s="56">
        <v>0.20233904792267735</v>
      </c>
      <c r="O26" s="56">
        <v>0.39851714550509731</v>
      </c>
      <c r="P26" s="56">
        <v>0.39851714550509731</v>
      </c>
      <c r="Q26" s="104">
        <v>1317193519</v>
      </c>
      <c r="R26" s="104">
        <v>5192640013</v>
      </c>
      <c r="S26" s="53">
        <v>45585</v>
      </c>
      <c r="T26" s="22">
        <v>6509833532</v>
      </c>
      <c r="U26" s="23" t="s">
        <v>67</v>
      </c>
      <c r="V26" s="23" t="s">
        <v>165</v>
      </c>
      <c r="W26" s="23" t="s">
        <v>190</v>
      </c>
      <c r="X26" s="23" t="s">
        <v>44</v>
      </c>
      <c r="Y26" s="63"/>
    </row>
    <row r="27" spans="1:25" s="58" customFormat="1" ht="28" hidden="1" x14ac:dyDescent="0.35">
      <c r="A27" s="47">
        <v>26</v>
      </c>
      <c r="B27" s="23" t="s">
        <v>103</v>
      </c>
      <c r="C27" s="23" t="s">
        <v>104</v>
      </c>
      <c r="D27" s="66">
        <v>830077975</v>
      </c>
      <c r="E27" s="52">
        <v>8</v>
      </c>
      <c r="F27" s="23" t="s">
        <v>19</v>
      </c>
      <c r="G27" s="78" t="s">
        <v>105</v>
      </c>
      <c r="H27" s="53">
        <v>44519</v>
      </c>
      <c r="I27" s="53">
        <v>44520</v>
      </c>
      <c r="J27" s="53">
        <v>45250</v>
      </c>
      <c r="K27" s="59">
        <v>244543001</v>
      </c>
      <c r="L27" s="55">
        <v>44523</v>
      </c>
      <c r="M27" s="56">
        <v>0.5</v>
      </c>
      <c r="N27" s="56">
        <v>0.5</v>
      </c>
      <c r="O27" s="56">
        <v>0.56000000000000005</v>
      </c>
      <c r="P27" s="56">
        <v>0.56000000000000005</v>
      </c>
      <c r="Q27" s="104">
        <v>122271365.17</v>
      </c>
      <c r="R27" s="104">
        <f>+T27-Q27</f>
        <v>122271635.83</v>
      </c>
      <c r="S27" s="53">
        <v>45250</v>
      </c>
      <c r="T27" s="22">
        <v>244543001</v>
      </c>
      <c r="U27" s="23" t="s">
        <v>67</v>
      </c>
      <c r="V27" s="23" t="s">
        <v>165</v>
      </c>
      <c r="W27" s="23" t="s">
        <v>179</v>
      </c>
      <c r="X27" s="23" t="s">
        <v>180</v>
      </c>
      <c r="Y27" s="63"/>
    </row>
    <row r="28" spans="1:25" s="58" customFormat="1" ht="42.5" hidden="1" x14ac:dyDescent="0.35">
      <c r="A28" s="47">
        <v>28</v>
      </c>
      <c r="B28" s="23" t="s">
        <v>108</v>
      </c>
      <c r="C28" s="23" t="s">
        <v>109</v>
      </c>
      <c r="D28" s="66">
        <v>860066946</v>
      </c>
      <c r="E28" s="52">
        <v>6</v>
      </c>
      <c r="F28" s="23" t="s">
        <v>19</v>
      </c>
      <c r="G28" s="78" t="s">
        <v>110</v>
      </c>
      <c r="H28" s="53">
        <v>44529</v>
      </c>
      <c r="I28" s="53">
        <v>44531</v>
      </c>
      <c r="J28" s="53">
        <v>45261</v>
      </c>
      <c r="K28" s="67">
        <v>8403649978</v>
      </c>
      <c r="L28" s="55">
        <v>44530</v>
      </c>
      <c r="M28" s="56">
        <v>0.92</v>
      </c>
      <c r="N28" s="56">
        <v>0.60001150074438736</v>
      </c>
      <c r="O28" s="56">
        <v>0.54166666666666663</v>
      </c>
      <c r="P28" s="56">
        <v>0.54166666666666663</v>
      </c>
      <c r="Q28" s="110">
        <v>33692378</v>
      </c>
      <c r="R28" s="110">
        <v>22460509</v>
      </c>
      <c r="S28" s="53">
        <v>45261</v>
      </c>
      <c r="T28" s="22">
        <v>8403649978</v>
      </c>
      <c r="U28" s="68" t="s">
        <v>171</v>
      </c>
      <c r="V28" s="23" t="s">
        <v>166</v>
      </c>
      <c r="W28" s="23" t="s">
        <v>412</v>
      </c>
      <c r="X28" s="23" t="s">
        <v>447</v>
      </c>
      <c r="Y28" s="63"/>
    </row>
    <row r="29" spans="1:25" s="58" customFormat="1" ht="56.5" hidden="1" x14ac:dyDescent="0.35">
      <c r="A29" s="47">
        <v>29</v>
      </c>
      <c r="B29" s="23" t="s">
        <v>108</v>
      </c>
      <c r="C29" s="23" t="s">
        <v>109</v>
      </c>
      <c r="D29" s="66">
        <v>860066946</v>
      </c>
      <c r="E29" s="52">
        <v>6</v>
      </c>
      <c r="F29" s="23" t="s">
        <v>19</v>
      </c>
      <c r="G29" s="78" t="s">
        <v>110</v>
      </c>
      <c r="H29" s="53">
        <v>44529</v>
      </c>
      <c r="I29" s="53">
        <v>44531</v>
      </c>
      <c r="J29" s="53">
        <v>45261</v>
      </c>
      <c r="K29" s="67">
        <v>8403649978</v>
      </c>
      <c r="L29" s="55">
        <v>44530</v>
      </c>
      <c r="M29" s="56">
        <v>0.92</v>
      </c>
      <c r="N29" s="56">
        <v>0.5975714013141793</v>
      </c>
      <c r="O29" s="56">
        <v>0.54166666666666663</v>
      </c>
      <c r="P29" s="56">
        <v>0.54166666666666663</v>
      </c>
      <c r="Q29" s="110">
        <v>533928589</v>
      </c>
      <c r="R29" s="110">
        <v>359568971</v>
      </c>
      <c r="S29" s="53">
        <v>45261</v>
      </c>
      <c r="T29" s="22">
        <v>8403649978</v>
      </c>
      <c r="U29" s="68" t="s">
        <v>172</v>
      </c>
      <c r="V29" s="23" t="s">
        <v>166</v>
      </c>
      <c r="W29" s="23" t="s">
        <v>412</v>
      </c>
      <c r="X29" s="23" t="s">
        <v>447</v>
      </c>
      <c r="Y29" s="63"/>
    </row>
    <row r="30" spans="1:25" s="58" customFormat="1" ht="42" hidden="1" x14ac:dyDescent="0.35">
      <c r="A30" s="47">
        <v>30</v>
      </c>
      <c r="B30" s="23" t="s">
        <v>108</v>
      </c>
      <c r="C30" s="23" t="s">
        <v>109</v>
      </c>
      <c r="D30" s="66">
        <v>860066946</v>
      </c>
      <c r="E30" s="52">
        <v>6</v>
      </c>
      <c r="F30" s="23" t="s">
        <v>19</v>
      </c>
      <c r="G30" s="78" t="s">
        <v>110</v>
      </c>
      <c r="H30" s="53">
        <v>44529</v>
      </c>
      <c r="I30" s="53">
        <v>44531</v>
      </c>
      <c r="J30" s="53">
        <v>45261</v>
      </c>
      <c r="K30" s="59">
        <v>8403649978</v>
      </c>
      <c r="L30" s="55">
        <v>44530</v>
      </c>
      <c r="M30" s="56">
        <v>0.92</v>
      </c>
      <c r="N30" s="56">
        <v>0.8887386981796721</v>
      </c>
      <c r="O30" s="56">
        <v>0.54166666666666663</v>
      </c>
      <c r="P30" s="56">
        <v>0.54166666666666663</v>
      </c>
      <c r="Q30" s="110">
        <v>162476060</v>
      </c>
      <c r="R30" s="110">
        <v>20340397</v>
      </c>
      <c r="S30" s="53">
        <v>45261</v>
      </c>
      <c r="T30" s="22">
        <v>8403649978</v>
      </c>
      <c r="U30" s="23" t="s">
        <v>173</v>
      </c>
      <c r="V30" s="23" t="s">
        <v>166</v>
      </c>
      <c r="W30" s="23" t="s">
        <v>413</v>
      </c>
      <c r="X30" s="23" t="s">
        <v>448</v>
      </c>
      <c r="Y30" s="63"/>
    </row>
    <row r="31" spans="1:25" s="58" customFormat="1" ht="42" hidden="1" x14ac:dyDescent="0.35">
      <c r="A31" s="47">
        <v>31</v>
      </c>
      <c r="B31" s="23" t="s">
        <v>108</v>
      </c>
      <c r="C31" s="23" t="s">
        <v>109</v>
      </c>
      <c r="D31" s="66">
        <v>860066946</v>
      </c>
      <c r="E31" s="52">
        <v>6</v>
      </c>
      <c r="F31" s="23" t="s">
        <v>19</v>
      </c>
      <c r="G31" s="78" t="s">
        <v>110</v>
      </c>
      <c r="H31" s="53">
        <v>44529</v>
      </c>
      <c r="I31" s="53">
        <v>44531</v>
      </c>
      <c r="J31" s="53">
        <v>45261</v>
      </c>
      <c r="K31" s="59">
        <v>8403649978</v>
      </c>
      <c r="L31" s="55">
        <v>44530</v>
      </c>
      <c r="M31" s="56">
        <v>0.92</v>
      </c>
      <c r="N31" s="56">
        <v>0.84836613659015547</v>
      </c>
      <c r="O31" s="56">
        <v>0.54166666666666663</v>
      </c>
      <c r="P31" s="56">
        <v>0.54166666666666663</v>
      </c>
      <c r="Q31" s="110">
        <v>781222723</v>
      </c>
      <c r="R31" s="110">
        <v>139632895</v>
      </c>
      <c r="S31" s="53">
        <v>45261</v>
      </c>
      <c r="T31" s="22">
        <v>8403649978</v>
      </c>
      <c r="U31" s="23" t="s">
        <v>173</v>
      </c>
      <c r="V31" s="23" t="s">
        <v>166</v>
      </c>
      <c r="W31" s="23" t="s">
        <v>191</v>
      </c>
      <c r="X31" s="23" t="s">
        <v>29</v>
      </c>
      <c r="Y31" s="63"/>
    </row>
    <row r="32" spans="1:25" s="58" customFormat="1" ht="42" hidden="1" x14ac:dyDescent="0.35">
      <c r="A32" s="47">
        <v>32</v>
      </c>
      <c r="B32" s="23" t="s">
        <v>108</v>
      </c>
      <c r="C32" s="23" t="s">
        <v>109</v>
      </c>
      <c r="D32" s="66">
        <v>860066946</v>
      </c>
      <c r="E32" s="52">
        <v>6</v>
      </c>
      <c r="F32" s="23" t="s">
        <v>19</v>
      </c>
      <c r="G32" s="78" t="s">
        <v>110</v>
      </c>
      <c r="H32" s="53">
        <v>44529</v>
      </c>
      <c r="I32" s="53">
        <v>44531</v>
      </c>
      <c r="J32" s="53">
        <v>45261</v>
      </c>
      <c r="K32" s="59">
        <v>8403649978</v>
      </c>
      <c r="L32" s="55">
        <v>44530</v>
      </c>
      <c r="M32" s="56">
        <v>0.92</v>
      </c>
      <c r="N32" s="56">
        <v>0.80011943195177937</v>
      </c>
      <c r="O32" s="56">
        <v>0.54166666666666663</v>
      </c>
      <c r="P32" s="56">
        <v>0.54166666666666663</v>
      </c>
      <c r="Q32" s="110">
        <v>2486808</v>
      </c>
      <c r="R32" s="110">
        <v>621238</v>
      </c>
      <c r="S32" s="53">
        <v>45261</v>
      </c>
      <c r="T32" s="22">
        <v>8403649978</v>
      </c>
      <c r="U32" s="23" t="s">
        <v>174</v>
      </c>
      <c r="V32" s="23" t="s">
        <v>166</v>
      </c>
      <c r="W32" s="23" t="s">
        <v>414</v>
      </c>
      <c r="X32" s="23" t="s">
        <v>449</v>
      </c>
      <c r="Y32" s="63"/>
    </row>
    <row r="33" spans="1:25" s="58" customFormat="1" ht="42" hidden="1" x14ac:dyDescent="0.35">
      <c r="A33" s="47">
        <v>33</v>
      </c>
      <c r="B33" s="23" t="s">
        <v>108</v>
      </c>
      <c r="C33" s="23" t="s">
        <v>109</v>
      </c>
      <c r="D33" s="66">
        <v>860066946</v>
      </c>
      <c r="E33" s="52">
        <v>6</v>
      </c>
      <c r="F33" s="23" t="s">
        <v>19</v>
      </c>
      <c r="G33" s="78" t="s">
        <v>110</v>
      </c>
      <c r="H33" s="53">
        <v>44529</v>
      </c>
      <c r="I33" s="53">
        <v>44531</v>
      </c>
      <c r="J33" s="53">
        <v>45261</v>
      </c>
      <c r="K33" s="59">
        <v>8403649978</v>
      </c>
      <c r="L33" s="55">
        <v>44530</v>
      </c>
      <c r="M33" s="56">
        <v>0.92</v>
      </c>
      <c r="N33" s="56">
        <v>0.71578880549248713</v>
      </c>
      <c r="O33" s="56">
        <v>0.54166666666666663</v>
      </c>
      <c r="P33" s="56">
        <v>0.54166666666666663</v>
      </c>
      <c r="Q33" s="110">
        <v>926909441</v>
      </c>
      <c r="R33" s="110">
        <v>368038781</v>
      </c>
      <c r="S33" s="53">
        <v>45261</v>
      </c>
      <c r="T33" s="22">
        <v>8403649978</v>
      </c>
      <c r="U33" s="23" t="s">
        <v>173</v>
      </c>
      <c r="V33" s="23" t="s">
        <v>166</v>
      </c>
      <c r="W33" s="23" t="s">
        <v>414</v>
      </c>
      <c r="X33" s="23" t="s">
        <v>449</v>
      </c>
      <c r="Y33" s="63"/>
    </row>
    <row r="34" spans="1:25" s="58" customFormat="1" ht="42" hidden="1" x14ac:dyDescent="0.35">
      <c r="A34" s="47">
        <v>34</v>
      </c>
      <c r="B34" s="23" t="s">
        <v>108</v>
      </c>
      <c r="C34" s="23" t="s">
        <v>109</v>
      </c>
      <c r="D34" s="66">
        <v>860066946</v>
      </c>
      <c r="E34" s="52">
        <v>6</v>
      </c>
      <c r="F34" s="23" t="s">
        <v>19</v>
      </c>
      <c r="G34" s="78" t="s">
        <v>110</v>
      </c>
      <c r="H34" s="53">
        <v>44529</v>
      </c>
      <c r="I34" s="53">
        <v>44531</v>
      </c>
      <c r="J34" s="53">
        <v>45261</v>
      </c>
      <c r="K34" s="59">
        <v>8403649978</v>
      </c>
      <c r="L34" s="55">
        <v>44530</v>
      </c>
      <c r="M34" s="56">
        <v>0.92</v>
      </c>
      <c r="N34" s="56">
        <v>0.59263043768346224</v>
      </c>
      <c r="O34" s="56">
        <v>0.54166666666666663</v>
      </c>
      <c r="P34" s="56">
        <v>0.54166666666666663</v>
      </c>
      <c r="Q34" s="110">
        <v>33277910</v>
      </c>
      <c r="R34" s="110">
        <v>22874977</v>
      </c>
      <c r="S34" s="53">
        <v>45261</v>
      </c>
      <c r="T34" s="22">
        <v>8403649978</v>
      </c>
      <c r="U34" s="23" t="s">
        <v>175</v>
      </c>
      <c r="V34" s="23" t="s">
        <v>166</v>
      </c>
      <c r="W34" s="23" t="s">
        <v>415</v>
      </c>
      <c r="X34" s="23" t="s">
        <v>450</v>
      </c>
      <c r="Y34" s="63"/>
    </row>
    <row r="35" spans="1:25" s="58" customFormat="1" ht="42" hidden="1" x14ac:dyDescent="0.35">
      <c r="A35" s="47">
        <v>35</v>
      </c>
      <c r="B35" s="23" t="s">
        <v>108</v>
      </c>
      <c r="C35" s="23" t="s">
        <v>109</v>
      </c>
      <c r="D35" s="66">
        <v>860066946</v>
      </c>
      <c r="E35" s="52">
        <v>6</v>
      </c>
      <c r="F35" s="23" t="s">
        <v>19</v>
      </c>
      <c r="G35" s="78" t="s">
        <v>110</v>
      </c>
      <c r="H35" s="53">
        <v>44529</v>
      </c>
      <c r="I35" s="53">
        <v>44531</v>
      </c>
      <c r="J35" s="53">
        <v>45261</v>
      </c>
      <c r="K35" s="59">
        <v>8403649978</v>
      </c>
      <c r="L35" s="55">
        <v>44530</v>
      </c>
      <c r="M35" s="56">
        <v>0.92</v>
      </c>
      <c r="N35" s="56">
        <v>0.68439866200933874</v>
      </c>
      <c r="O35" s="56">
        <v>0.54166666666666663</v>
      </c>
      <c r="P35" s="56">
        <v>0.54166666666666663</v>
      </c>
      <c r="Q35" s="110">
        <v>590484872.60000002</v>
      </c>
      <c r="R35" s="110">
        <v>272294243.39999998</v>
      </c>
      <c r="S35" s="53">
        <v>45261</v>
      </c>
      <c r="T35" s="22">
        <v>8403649978</v>
      </c>
      <c r="U35" s="23" t="s">
        <v>175</v>
      </c>
      <c r="V35" s="23" t="s">
        <v>166</v>
      </c>
      <c r="W35" s="23" t="s">
        <v>415</v>
      </c>
      <c r="X35" s="23" t="s">
        <v>450</v>
      </c>
      <c r="Y35" s="63"/>
    </row>
    <row r="36" spans="1:25" s="58" customFormat="1" ht="42" hidden="1" x14ac:dyDescent="0.35">
      <c r="A36" s="47">
        <v>36</v>
      </c>
      <c r="B36" s="23" t="s">
        <v>108</v>
      </c>
      <c r="C36" s="23" t="s">
        <v>109</v>
      </c>
      <c r="D36" s="66">
        <v>860066946</v>
      </c>
      <c r="E36" s="52">
        <v>6</v>
      </c>
      <c r="F36" s="23" t="s">
        <v>19</v>
      </c>
      <c r="G36" s="78" t="s">
        <v>110</v>
      </c>
      <c r="H36" s="53">
        <v>44529</v>
      </c>
      <c r="I36" s="53">
        <v>44531</v>
      </c>
      <c r="J36" s="53">
        <v>45261</v>
      </c>
      <c r="K36" s="59">
        <v>8403649978</v>
      </c>
      <c r="L36" s="55">
        <v>44530</v>
      </c>
      <c r="M36" s="56">
        <v>0.92</v>
      </c>
      <c r="N36" s="56">
        <v>0.18340313765192232</v>
      </c>
      <c r="O36" s="56">
        <v>0.54166666666666663</v>
      </c>
      <c r="P36" s="56">
        <v>0.54166666666666663</v>
      </c>
      <c r="Q36" s="110">
        <v>168887809.6656</v>
      </c>
      <c r="R36" s="110">
        <v>470429238.3344</v>
      </c>
      <c r="S36" s="53">
        <v>45261</v>
      </c>
      <c r="T36" s="22">
        <v>8403649978</v>
      </c>
      <c r="U36" s="23" t="s">
        <v>67</v>
      </c>
      <c r="V36" s="23" t="s">
        <v>166</v>
      </c>
      <c r="W36" s="23" t="s">
        <v>187</v>
      </c>
      <c r="X36" s="23" t="s">
        <v>451</v>
      </c>
      <c r="Y36" s="63"/>
    </row>
    <row r="37" spans="1:25" s="58" customFormat="1" ht="42" hidden="1" x14ac:dyDescent="0.35">
      <c r="A37" s="47">
        <v>37</v>
      </c>
      <c r="B37" s="23" t="s">
        <v>108</v>
      </c>
      <c r="C37" s="23" t="s">
        <v>109</v>
      </c>
      <c r="D37" s="66">
        <v>860066946</v>
      </c>
      <c r="E37" s="52">
        <v>6</v>
      </c>
      <c r="F37" s="23" t="s">
        <v>19</v>
      </c>
      <c r="G37" s="78" t="s">
        <v>110</v>
      </c>
      <c r="H37" s="53">
        <v>44529</v>
      </c>
      <c r="I37" s="53">
        <v>44531</v>
      </c>
      <c r="J37" s="53">
        <v>45261</v>
      </c>
      <c r="K37" s="59">
        <v>8403649978</v>
      </c>
      <c r="L37" s="55">
        <v>44530</v>
      </c>
      <c r="M37" s="56">
        <v>0.92</v>
      </c>
      <c r="N37" s="56">
        <v>0.43511000198860711</v>
      </c>
      <c r="O37" s="56">
        <v>0.54166666666666663</v>
      </c>
      <c r="P37" s="56">
        <v>0.54166666666666663</v>
      </c>
      <c r="Q37" s="110">
        <v>400673489.77920002</v>
      </c>
      <c r="R37" s="110">
        <v>352691558.22079998</v>
      </c>
      <c r="S37" s="53">
        <v>45261</v>
      </c>
      <c r="T37" s="22">
        <v>8403649978</v>
      </c>
      <c r="U37" s="23" t="s">
        <v>67</v>
      </c>
      <c r="V37" s="23" t="s">
        <v>166</v>
      </c>
      <c r="W37" s="23" t="s">
        <v>187</v>
      </c>
      <c r="X37" s="23" t="s">
        <v>451</v>
      </c>
      <c r="Y37" s="63"/>
    </row>
    <row r="38" spans="1:25" s="58" customFormat="1" ht="42" hidden="1" x14ac:dyDescent="0.35">
      <c r="A38" s="47">
        <v>38</v>
      </c>
      <c r="B38" s="23" t="s">
        <v>108</v>
      </c>
      <c r="C38" s="23" t="s">
        <v>109</v>
      </c>
      <c r="D38" s="66">
        <v>860066946</v>
      </c>
      <c r="E38" s="52">
        <v>6</v>
      </c>
      <c r="F38" s="23" t="s">
        <v>19</v>
      </c>
      <c r="G38" s="78" t="s">
        <v>110</v>
      </c>
      <c r="H38" s="53">
        <v>44529</v>
      </c>
      <c r="I38" s="53">
        <v>44531</v>
      </c>
      <c r="J38" s="53">
        <v>45261</v>
      </c>
      <c r="K38" s="59">
        <v>8403649978</v>
      </c>
      <c r="L38" s="55">
        <v>44530</v>
      </c>
      <c r="M38" s="56">
        <v>0.92</v>
      </c>
      <c r="N38" s="56">
        <v>0.95392196321589828</v>
      </c>
      <c r="O38" s="56">
        <v>0.54166666666666663</v>
      </c>
      <c r="P38" s="56">
        <v>0.54166666666666663</v>
      </c>
      <c r="Q38" s="110">
        <v>392764975</v>
      </c>
      <c r="R38" s="110">
        <v>18972033</v>
      </c>
      <c r="S38" s="53">
        <v>45261</v>
      </c>
      <c r="T38" s="22">
        <v>8403649978</v>
      </c>
      <c r="U38" s="23" t="s">
        <v>67</v>
      </c>
      <c r="V38" s="23" t="s">
        <v>166</v>
      </c>
      <c r="W38" s="23" t="s">
        <v>187</v>
      </c>
      <c r="X38" s="23" t="s">
        <v>451</v>
      </c>
      <c r="Y38" s="63"/>
    </row>
    <row r="39" spans="1:25" s="58" customFormat="1" ht="70" hidden="1" x14ac:dyDescent="0.35">
      <c r="A39" s="47">
        <v>31</v>
      </c>
      <c r="B39" s="23" t="s">
        <v>116</v>
      </c>
      <c r="C39" s="23" t="s">
        <v>117</v>
      </c>
      <c r="D39" s="66">
        <v>900768078</v>
      </c>
      <c r="E39" s="52">
        <v>5</v>
      </c>
      <c r="F39" s="23" t="s">
        <v>19</v>
      </c>
      <c r="G39" s="78" t="s">
        <v>118</v>
      </c>
      <c r="H39" s="53">
        <v>44558</v>
      </c>
      <c r="I39" s="53">
        <v>44578</v>
      </c>
      <c r="J39" s="53">
        <v>44911</v>
      </c>
      <c r="K39" s="59">
        <v>57796758</v>
      </c>
      <c r="L39" s="53">
        <v>44578</v>
      </c>
      <c r="M39" s="95">
        <v>0.95</v>
      </c>
      <c r="N39" s="95">
        <v>0.95</v>
      </c>
      <c r="O39" s="95">
        <v>1</v>
      </c>
      <c r="P39" s="95">
        <v>1</v>
      </c>
      <c r="Q39" s="96">
        <f>K39-R39</f>
        <v>51019055</v>
      </c>
      <c r="R39" s="96">
        <v>6777703</v>
      </c>
      <c r="S39" s="53">
        <v>44911</v>
      </c>
      <c r="T39" s="22">
        <v>57796758</v>
      </c>
      <c r="U39" s="23" t="s">
        <v>67</v>
      </c>
      <c r="V39" s="23" t="s">
        <v>167</v>
      </c>
      <c r="W39" s="23" t="s">
        <v>178</v>
      </c>
      <c r="X39" s="23" t="s">
        <v>157</v>
      </c>
      <c r="Y39" s="63"/>
    </row>
    <row r="40" spans="1:25" s="58" customFormat="1" ht="42" hidden="1" x14ac:dyDescent="0.35">
      <c r="A40" s="47">
        <v>32</v>
      </c>
      <c r="B40" s="23" t="s">
        <v>119</v>
      </c>
      <c r="C40" s="23" t="s">
        <v>120</v>
      </c>
      <c r="D40" s="66">
        <v>830080673</v>
      </c>
      <c r="E40" s="52">
        <v>1</v>
      </c>
      <c r="F40" s="23" t="s">
        <v>19</v>
      </c>
      <c r="G40" s="78" t="s">
        <v>121</v>
      </c>
      <c r="H40" s="53">
        <v>44559</v>
      </c>
      <c r="I40" s="53">
        <v>44578</v>
      </c>
      <c r="J40" s="53">
        <v>44697</v>
      </c>
      <c r="K40" s="59">
        <v>128520000</v>
      </c>
      <c r="L40" s="53">
        <v>44561</v>
      </c>
      <c r="M40" s="56">
        <v>1</v>
      </c>
      <c r="N40" s="56">
        <v>1</v>
      </c>
      <c r="O40" s="56">
        <v>1</v>
      </c>
      <c r="P40" s="56">
        <v>1</v>
      </c>
      <c r="Q40" s="104">
        <v>106671600</v>
      </c>
      <c r="R40" s="22">
        <v>0</v>
      </c>
      <c r="S40" s="53">
        <v>44926</v>
      </c>
      <c r="T40" s="22">
        <v>128520000</v>
      </c>
      <c r="U40" s="23" t="s">
        <v>67</v>
      </c>
      <c r="V40" s="23" t="s">
        <v>166</v>
      </c>
      <c r="W40" s="23" t="s">
        <v>187</v>
      </c>
      <c r="X40" s="23" t="s">
        <v>44</v>
      </c>
      <c r="Y40" s="63"/>
    </row>
    <row r="41" spans="1:25" s="58" customFormat="1" ht="70" hidden="1" x14ac:dyDescent="0.35">
      <c r="A41" s="47">
        <v>33</v>
      </c>
      <c r="B41" s="23" t="s">
        <v>122</v>
      </c>
      <c r="C41" s="23" t="s">
        <v>123</v>
      </c>
      <c r="D41" s="66">
        <v>901073516</v>
      </c>
      <c r="E41" s="52">
        <v>1</v>
      </c>
      <c r="F41" s="23" t="s">
        <v>19</v>
      </c>
      <c r="G41" s="78" t="s">
        <v>124</v>
      </c>
      <c r="H41" s="53">
        <v>44560</v>
      </c>
      <c r="I41" s="53">
        <v>44572</v>
      </c>
      <c r="J41" s="53">
        <v>44926</v>
      </c>
      <c r="K41" s="59">
        <v>100972254</v>
      </c>
      <c r="L41" s="55">
        <v>44567</v>
      </c>
      <c r="M41" s="95">
        <v>0.95</v>
      </c>
      <c r="N41" s="95">
        <v>0.95</v>
      </c>
      <c r="O41" s="95">
        <v>1</v>
      </c>
      <c r="P41" s="95">
        <v>1</v>
      </c>
      <c r="Q41" s="121">
        <f>K41-R41</f>
        <v>83712037</v>
      </c>
      <c r="R41" s="96">
        <v>17260217</v>
      </c>
      <c r="S41" s="53">
        <v>44926</v>
      </c>
      <c r="T41" s="22">
        <v>100972254</v>
      </c>
      <c r="U41" s="23" t="s">
        <v>67</v>
      </c>
      <c r="V41" s="23" t="s">
        <v>167</v>
      </c>
      <c r="W41" s="23" t="s">
        <v>178</v>
      </c>
      <c r="X41" s="23" t="s">
        <v>157</v>
      </c>
      <c r="Y41" s="63"/>
    </row>
    <row r="42" spans="1:25" s="58" customFormat="1" ht="42" hidden="1" x14ac:dyDescent="0.35">
      <c r="A42" s="47">
        <v>34</v>
      </c>
      <c r="B42" s="23" t="s">
        <v>125</v>
      </c>
      <c r="C42" s="23" t="s">
        <v>126</v>
      </c>
      <c r="D42" s="66">
        <v>830016865</v>
      </c>
      <c r="E42" s="52">
        <v>5</v>
      </c>
      <c r="F42" s="23" t="s">
        <v>19</v>
      </c>
      <c r="G42" s="78" t="s">
        <v>127</v>
      </c>
      <c r="H42" s="53">
        <v>44567</v>
      </c>
      <c r="I42" s="53">
        <v>44572</v>
      </c>
      <c r="J42" s="53">
        <v>44926</v>
      </c>
      <c r="K42" s="59">
        <v>99450000</v>
      </c>
      <c r="L42" s="55">
        <v>44572</v>
      </c>
      <c r="M42" s="95">
        <v>1</v>
      </c>
      <c r="N42" s="95">
        <v>1</v>
      </c>
      <c r="O42" s="95">
        <v>1</v>
      </c>
      <c r="P42" s="95">
        <v>1</v>
      </c>
      <c r="Q42" s="121">
        <v>90950000</v>
      </c>
      <c r="R42" s="96">
        <v>0</v>
      </c>
      <c r="S42" s="53">
        <v>44926</v>
      </c>
      <c r="T42" s="22">
        <v>99450000</v>
      </c>
      <c r="U42" s="23" t="s">
        <v>67</v>
      </c>
      <c r="V42" s="23" t="s">
        <v>167</v>
      </c>
      <c r="W42" s="23" t="s">
        <v>178</v>
      </c>
      <c r="X42" s="23" t="s">
        <v>157</v>
      </c>
      <c r="Y42" s="63"/>
    </row>
    <row r="43" spans="1:25" s="58" customFormat="1" ht="42" hidden="1" x14ac:dyDescent="0.35">
      <c r="A43" s="47">
        <v>35</v>
      </c>
      <c r="B43" s="23" t="s">
        <v>128</v>
      </c>
      <c r="C43" s="23" t="s">
        <v>129</v>
      </c>
      <c r="D43" s="66">
        <v>860007336</v>
      </c>
      <c r="E43" s="52">
        <v>1</v>
      </c>
      <c r="F43" s="23" t="s">
        <v>19</v>
      </c>
      <c r="G43" s="78" t="s">
        <v>130</v>
      </c>
      <c r="H43" s="53">
        <v>44588</v>
      </c>
      <c r="I43" s="53">
        <v>44593</v>
      </c>
      <c r="J43" s="53">
        <v>44926</v>
      </c>
      <c r="K43" s="59">
        <v>142240000</v>
      </c>
      <c r="L43" s="55">
        <v>44592</v>
      </c>
      <c r="M43" s="56">
        <v>0.56210000000000004</v>
      </c>
      <c r="N43" s="56">
        <v>0.56210000000000004</v>
      </c>
      <c r="O43" s="56">
        <v>1</v>
      </c>
      <c r="P43" s="56">
        <v>1</v>
      </c>
      <c r="Q43" s="112">
        <v>71371486</v>
      </c>
      <c r="R43" s="112">
        <v>40511711</v>
      </c>
      <c r="S43" s="53">
        <v>44926</v>
      </c>
      <c r="T43" s="22">
        <v>191653963</v>
      </c>
      <c r="U43" s="23" t="s">
        <v>67</v>
      </c>
      <c r="V43" s="23" t="s">
        <v>165</v>
      </c>
      <c r="W43" s="23" t="s">
        <v>131</v>
      </c>
      <c r="X43" s="23" t="s">
        <v>44</v>
      </c>
      <c r="Y43" s="63"/>
    </row>
    <row r="44" spans="1:25" s="58" customFormat="1" ht="56" hidden="1" x14ac:dyDescent="0.35">
      <c r="A44" s="47">
        <v>36</v>
      </c>
      <c r="B44" s="23" t="s">
        <v>137</v>
      </c>
      <c r="C44" s="23" t="s">
        <v>138</v>
      </c>
      <c r="D44" s="66">
        <v>900754589</v>
      </c>
      <c r="E44" s="52">
        <v>6</v>
      </c>
      <c r="F44" s="23" t="s">
        <v>139</v>
      </c>
      <c r="G44" s="78" t="s">
        <v>140</v>
      </c>
      <c r="H44" s="70">
        <v>44740</v>
      </c>
      <c r="I44" s="53">
        <v>44747</v>
      </c>
      <c r="J44" s="53">
        <v>44926</v>
      </c>
      <c r="K44" s="59">
        <v>216594744</v>
      </c>
      <c r="L44" s="53">
        <v>44747</v>
      </c>
      <c r="M44" s="56">
        <v>1</v>
      </c>
      <c r="N44" s="113">
        <v>0.21129999999999999</v>
      </c>
      <c r="O44" s="71">
        <v>1</v>
      </c>
      <c r="P44" s="114">
        <v>0.13070000000000001</v>
      </c>
      <c r="Q44" s="110">
        <v>46768837</v>
      </c>
      <c r="R44" s="110">
        <v>169825907</v>
      </c>
      <c r="S44" s="53">
        <v>44926</v>
      </c>
      <c r="T44" s="22">
        <v>216594744</v>
      </c>
      <c r="U44" s="23" t="s">
        <v>67</v>
      </c>
      <c r="V44" s="23" t="s">
        <v>165</v>
      </c>
      <c r="W44" s="23" t="s">
        <v>131</v>
      </c>
      <c r="X44" s="23" t="s">
        <v>44</v>
      </c>
      <c r="Y44" s="63"/>
    </row>
    <row r="45" spans="1:25" s="58" customFormat="1" ht="28" hidden="1" x14ac:dyDescent="0.35">
      <c r="A45" s="47">
        <v>37</v>
      </c>
      <c r="B45" s="23" t="s">
        <v>149</v>
      </c>
      <c r="C45" s="23" t="s">
        <v>150</v>
      </c>
      <c r="D45" s="66">
        <v>900751911</v>
      </c>
      <c r="E45" s="52">
        <v>1</v>
      </c>
      <c r="F45" s="23" t="s">
        <v>19</v>
      </c>
      <c r="G45" s="78" t="s">
        <v>151</v>
      </c>
      <c r="H45" s="70">
        <v>44748</v>
      </c>
      <c r="I45" s="53">
        <v>44767</v>
      </c>
      <c r="J45" s="53">
        <v>45131</v>
      </c>
      <c r="K45" s="59">
        <v>165255525</v>
      </c>
      <c r="L45" s="53">
        <v>44767</v>
      </c>
      <c r="M45" s="56">
        <v>1</v>
      </c>
      <c r="N45" s="56">
        <v>1</v>
      </c>
      <c r="O45" s="56">
        <v>0.45</v>
      </c>
      <c r="P45" s="56">
        <v>0.45</v>
      </c>
      <c r="Q45" s="104">
        <f>165255525</f>
        <v>165255525</v>
      </c>
      <c r="R45" s="104">
        <f>+T45-Q45</f>
        <v>0</v>
      </c>
      <c r="S45" s="53">
        <v>45131</v>
      </c>
      <c r="T45" s="22">
        <v>165255525</v>
      </c>
      <c r="U45" s="23" t="s">
        <v>67</v>
      </c>
      <c r="V45" s="23" t="s">
        <v>165</v>
      </c>
      <c r="W45" s="23" t="s">
        <v>179</v>
      </c>
      <c r="X45" s="23" t="s">
        <v>180</v>
      </c>
      <c r="Y45" s="63"/>
    </row>
    <row r="46" spans="1:25" s="58" customFormat="1" ht="28" hidden="1" x14ac:dyDescent="0.35">
      <c r="A46" s="47">
        <v>39</v>
      </c>
      <c r="B46" s="23" t="s">
        <v>145</v>
      </c>
      <c r="C46" s="23" t="s">
        <v>146</v>
      </c>
      <c r="D46" s="66">
        <v>860027862</v>
      </c>
      <c r="E46" s="52">
        <v>1</v>
      </c>
      <c r="F46" s="23" t="s">
        <v>147</v>
      </c>
      <c r="G46" s="78" t="s">
        <v>148</v>
      </c>
      <c r="H46" s="70">
        <v>44764</v>
      </c>
      <c r="I46" s="53">
        <v>44769</v>
      </c>
      <c r="J46" s="53">
        <v>45133</v>
      </c>
      <c r="K46" s="59">
        <v>115497921</v>
      </c>
      <c r="L46" s="70">
        <v>44749</v>
      </c>
      <c r="M46" s="71">
        <v>0.69099999999999995</v>
      </c>
      <c r="N46" s="71">
        <v>0.69099999999999995</v>
      </c>
      <c r="O46" s="56">
        <v>0.34260000000000002</v>
      </c>
      <c r="P46" s="56">
        <v>0.34260000000000002</v>
      </c>
      <c r="Q46" s="112">
        <v>79804619</v>
      </c>
      <c r="R46" s="112">
        <v>35693302</v>
      </c>
      <c r="S46" s="53">
        <v>45133</v>
      </c>
      <c r="T46" s="22">
        <v>115497921</v>
      </c>
      <c r="U46" s="23" t="s">
        <v>16</v>
      </c>
      <c r="V46" s="23" t="s">
        <v>165</v>
      </c>
      <c r="W46" s="23" t="s">
        <v>190</v>
      </c>
      <c r="X46" s="23" t="s">
        <v>44</v>
      </c>
      <c r="Y46" s="63"/>
    </row>
    <row r="47" spans="1:25" s="58" customFormat="1" ht="42" hidden="1" x14ac:dyDescent="0.35">
      <c r="A47" s="47">
        <v>40</v>
      </c>
      <c r="B47" s="23" t="s">
        <v>153</v>
      </c>
      <c r="C47" s="23" t="s">
        <v>154</v>
      </c>
      <c r="D47" s="66">
        <v>900062917</v>
      </c>
      <c r="E47" s="52">
        <v>9</v>
      </c>
      <c r="F47" s="23" t="s">
        <v>155</v>
      </c>
      <c r="G47" s="78" t="s">
        <v>156</v>
      </c>
      <c r="H47" s="70">
        <v>44774</v>
      </c>
      <c r="I47" s="53">
        <v>44774</v>
      </c>
      <c r="J47" s="53">
        <v>45322</v>
      </c>
      <c r="K47" s="59">
        <v>300000000</v>
      </c>
      <c r="L47" s="70" t="s">
        <v>141</v>
      </c>
      <c r="M47" s="56">
        <v>0.1336</v>
      </c>
      <c r="N47" s="56">
        <v>0.1336</v>
      </c>
      <c r="O47" s="56">
        <v>0.22040000000000001</v>
      </c>
      <c r="P47" s="56">
        <v>0.22040000000000001</v>
      </c>
      <c r="Q47" s="112">
        <v>40086092.600000001</v>
      </c>
      <c r="R47" s="112">
        <v>259913907.40000001</v>
      </c>
      <c r="S47" s="53">
        <v>45322</v>
      </c>
      <c r="T47" s="22">
        <v>300000000</v>
      </c>
      <c r="U47" s="23" t="s">
        <v>16</v>
      </c>
      <c r="V47" s="23" t="s">
        <v>165</v>
      </c>
      <c r="W47" s="23" t="s">
        <v>190</v>
      </c>
      <c r="X47" s="23" t="s">
        <v>44</v>
      </c>
      <c r="Y47" s="63"/>
    </row>
    <row r="48" spans="1:25" s="58" customFormat="1" ht="28" hidden="1" x14ac:dyDescent="0.45">
      <c r="A48" s="47">
        <v>41</v>
      </c>
      <c r="B48" s="23" t="s">
        <v>194</v>
      </c>
      <c r="C48" s="23" t="s">
        <v>195</v>
      </c>
      <c r="D48" s="66">
        <v>899999044</v>
      </c>
      <c r="E48" s="52">
        <v>9</v>
      </c>
      <c r="F48" s="23" t="s">
        <v>19</v>
      </c>
      <c r="G48" s="78" t="s">
        <v>196</v>
      </c>
      <c r="H48" s="70">
        <v>44876</v>
      </c>
      <c r="I48" s="53">
        <v>44876</v>
      </c>
      <c r="J48" s="53">
        <v>45240</v>
      </c>
      <c r="K48" s="59">
        <v>100000000</v>
      </c>
      <c r="L48" s="70" t="s">
        <v>141</v>
      </c>
      <c r="M48" s="93">
        <v>0</v>
      </c>
      <c r="N48" s="93">
        <v>0</v>
      </c>
      <c r="O48" s="93">
        <v>0.05</v>
      </c>
      <c r="P48" s="93">
        <v>0.14000000000000001</v>
      </c>
      <c r="Q48" s="122">
        <v>0</v>
      </c>
      <c r="R48" s="120">
        <v>100000000</v>
      </c>
      <c r="S48" s="53">
        <v>45240</v>
      </c>
      <c r="T48" s="22">
        <v>100000000</v>
      </c>
      <c r="U48" s="23" t="s">
        <v>16</v>
      </c>
      <c r="V48" s="23" t="s">
        <v>166</v>
      </c>
      <c r="W48" s="23" t="s">
        <v>187</v>
      </c>
      <c r="X48" s="23" t="s">
        <v>44</v>
      </c>
      <c r="Y48" s="63"/>
    </row>
    <row r="49" spans="1:25" s="58" customFormat="1" ht="28" x14ac:dyDescent="0.35">
      <c r="A49" s="47">
        <v>42</v>
      </c>
      <c r="B49" s="23" t="s">
        <v>159</v>
      </c>
      <c r="C49" s="23" t="s">
        <v>160</v>
      </c>
      <c r="D49" s="52">
        <v>900297772</v>
      </c>
      <c r="E49" s="23">
        <v>7</v>
      </c>
      <c r="F49" s="23" t="s">
        <v>19</v>
      </c>
      <c r="G49" s="78" t="s">
        <v>161</v>
      </c>
      <c r="H49" s="70">
        <v>44853</v>
      </c>
      <c r="I49" s="53">
        <v>44874</v>
      </c>
      <c r="J49" s="53">
        <v>45238</v>
      </c>
      <c r="K49" s="59">
        <v>280000000</v>
      </c>
      <c r="L49" s="70">
        <v>45311</v>
      </c>
      <c r="M49" s="56">
        <v>0</v>
      </c>
      <c r="N49" s="56">
        <v>0</v>
      </c>
      <c r="O49" s="56">
        <v>0.1429</v>
      </c>
      <c r="P49" s="56">
        <v>0.1429</v>
      </c>
      <c r="Q49" s="104">
        <v>0</v>
      </c>
      <c r="R49" s="104">
        <v>280000000</v>
      </c>
      <c r="S49" s="53">
        <v>45238</v>
      </c>
      <c r="T49" s="22">
        <v>280000000</v>
      </c>
      <c r="U49" s="23" t="s">
        <v>16</v>
      </c>
      <c r="V49" s="23" t="s">
        <v>165</v>
      </c>
      <c r="W49" s="23" t="s">
        <v>193</v>
      </c>
      <c r="X49" s="23" t="s">
        <v>44</v>
      </c>
      <c r="Y49" s="63"/>
    </row>
    <row r="50" spans="1:25" s="58" customFormat="1" ht="42" hidden="1" x14ac:dyDescent="0.35">
      <c r="A50" s="47"/>
      <c r="B50" s="23" t="s">
        <v>416</v>
      </c>
      <c r="C50" s="23" t="s">
        <v>420</v>
      </c>
      <c r="D50" s="66">
        <v>860007759</v>
      </c>
      <c r="E50" s="23">
        <v>3</v>
      </c>
      <c r="F50" s="23" t="s">
        <v>19</v>
      </c>
      <c r="G50" s="78" t="s">
        <v>424</v>
      </c>
      <c r="H50" s="70">
        <v>44910</v>
      </c>
      <c r="I50" s="53">
        <v>44911</v>
      </c>
      <c r="J50" s="53">
        <v>44911</v>
      </c>
      <c r="K50" s="59">
        <v>74457000</v>
      </c>
      <c r="L50" s="70">
        <v>46007</v>
      </c>
      <c r="M50" s="56">
        <v>1</v>
      </c>
      <c r="N50" s="56">
        <v>1</v>
      </c>
      <c r="O50" s="56">
        <v>1</v>
      </c>
      <c r="P50" s="56">
        <v>1</v>
      </c>
      <c r="Q50" s="112">
        <v>0</v>
      </c>
      <c r="R50" s="112">
        <v>74457000</v>
      </c>
      <c r="S50" s="53">
        <v>44911</v>
      </c>
      <c r="T50" s="22">
        <v>74457000</v>
      </c>
      <c r="U50" s="23" t="s">
        <v>16</v>
      </c>
      <c r="V50" s="23" t="s">
        <v>190</v>
      </c>
      <c r="W50" s="23" t="s">
        <v>190</v>
      </c>
      <c r="X50" s="23" t="s">
        <v>428</v>
      </c>
      <c r="Y50" s="63"/>
    </row>
    <row r="51" spans="1:25" s="58" customFormat="1" ht="42" hidden="1" x14ac:dyDescent="0.35">
      <c r="A51" s="47"/>
      <c r="B51" s="23" t="s">
        <v>417</v>
      </c>
      <c r="C51" s="23" t="s">
        <v>421</v>
      </c>
      <c r="D51" s="66">
        <v>80100046</v>
      </c>
      <c r="E51" s="86" t="s">
        <v>141</v>
      </c>
      <c r="F51" s="23" t="s">
        <v>139</v>
      </c>
      <c r="G51" s="78" t="s">
        <v>425</v>
      </c>
      <c r="H51" s="70">
        <v>44909</v>
      </c>
      <c r="I51" s="53">
        <v>44909</v>
      </c>
      <c r="J51" s="53">
        <v>44926</v>
      </c>
      <c r="K51" s="59">
        <v>20100000</v>
      </c>
      <c r="L51" s="70">
        <v>46022</v>
      </c>
      <c r="M51" s="56">
        <v>0.5</v>
      </c>
      <c r="N51" s="56">
        <v>0.5</v>
      </c>
      <c r="O51" s="56">
        <v>1</v>
      </c>
      <c r="P51" s="56">
        <v>1</v>
      </c>
      <c r="Q51" s="104">
        <v>10050000</v>
      </c>
      <c r="R51" s="104">
        <v>10050000</v>
      </c>
      <c r="S51" s="53">
        <v>44926</v>
      </c>
      <c r="T51" s="22">
        <v>20100000</v>
      </c>
      <c r="U51" s="23" t="s">
        <v>16</v>
      </c>
      <c r="V51" s="23" t="s">
        <v>168</v>
      </c>
      <c r="W51" s="23" t="s">
        <v>189</v>
      </c>
      <c r="X51" s="23" t="s">
        <v>429</v>
      </c>
      <c r="Y51" s="63"/>
    </row>
    <row r="52" spans="1:25" s="58" customFormat="1" ht="42" x14ac:dyDescent="0.35">
      <c r="A52" s="47"/>
      <c r="B52" s="23" t="s">
        <v>418</v>
      </c>
      <c r="C52" s="23" t="s">
        <v>422</v>
      </c>
      <c r="D52" s="66">
        <v>79914846</v>
      </c>
      <c r="E52" s="86" t="s">
        <v>141</v>
      </c>
      <c r="F52" s="23" t="s">
        <v>139</v>
      </c>
      <c r="G52" s="78" t="s">
        <v>426</v>
      </c>
      <c r="H52" s="70">
        <v>44910</v>
      </c>
      <c r="I52" s="53">
        <v>44910</v>
      </c>
      <c r="J52" s="53">
        <v>45092</v>
      </c>
      <c r="K52" s="59">
        <v>60600000</v>
      </c>
      <c r="L52" s="70">
        <v>45158</v>
      </c>
      <c r="M52" s="56">
        <v>0</v>
      </c>
      <c r="N52" s="56">
        <v>0</v>
      </c>
      <c r="O52" s="56">
        <v>0</v>
      </c>
      <c r="P52" s="56">
        <v>0</v>
      </c>
      <c r="Q52" s="104">
        <v>0</v>
      </c>
      <c r="R52" s="104">
        <v>0</v>
      </c>
      <c r="S52" s="53">
        <v>45092</v>
      </c>
      <c r="T52" s="22">
        <v>60600000</v>
      </c>
      <c r="U52" s="23" t="s">
        <v>16</v>
      </c>
      <c r="V52" s="23" t="s">
        <v>166</v>
      </c>
      <c r="W52" s="23" t="s">
        <v>166</v>
      </c>
      <c r="X52" s="23" t="s">
        <v>430</v>
      </c>
      <c r="Y52" s="63"/>
    </row>
    <row r="53" spans="1:25" s="58" customFormat="1" ht="28" hidden="1" x14ac:dyDescent="0.35">
      <c r="A53" s="47"/>
      <c r="B53" s="23" t="s">
        <v>419</v>
      </c>
      <c r="C53" s="23" t="s">
        <v>423</v>
      </c>
      <c r="D53" s="66">
        <v>860058760</v>
      </c>
      <c r="E53" s="111">
        <v>1</v>
      </c>
      <c r="F53" s="23" t="s">
        <v>19</v>
      </c>
      <c r="G53" s="78" t="s">
        <v>427</v>
      </c>
      <c r="H53" s="70">
        <v>44921</v>
      </c>
      <c r="I53" s="62"/>
      <c r="J53" s="53">
        <v>45011</v>
      </c>
      <c r="K53" s="59">
        <v>277501269</v>
      </c>
      <c r="L53" s="70" t="s">
        <v>431</v>
      </c>
      <c r="M53" s="56">
        <v>0</v>
      </c>
      <c r="N53" s="56">
        <v>0</v>
      </c>
      <c r="O53" s="56">
        <v>0</v>
      </c>
      <c r="P53" s="56">
        <v>0</v>
      </c>
      <c r="Q53" s="110"/>
      <c r="R53" s="110"/>
      <c r="S53" s="53">
        <v>45011</v>
      </c>
      <c r="T53" s="22">
        <v>277501269</v>
      </c>
      <c r="U53" s="23" t="s">
        <v>16</v>
      </c>
      <c r="V53" s="23" t="s">
        <v>190</v>
      </c>
      <c r="W53" s="23" t="s">
        <v>190</v>
      </c>
      <c r="X53" s="23" t="s">
        <v>428</v>
      </c>
      <c r="Y53" s="63"/>
    </row>
    <row r="54" spans="1:25" ht="42" hidden="1" x14ac:dyDescent="0.3">
      <c r="A54" s="47"/>
      <c r="B54" s="23" t="s">
        <v>106</v>
      </c>
      <c r="C54" s="23" t="s">
        <v>90</v>
      </c>
      <c r="D54" s="66">
        <v>830078515</v>
      </c>
      <c r="E54" s="52">
        <v>8</v>
      </c>
      <c r="F54" s="23" t="s">
        <v>19</v>
      </c>
      <c r="G54" s="78" t="s">
        <v>107</v>
      </c>
      <c r="H54" s="53">
        <v>44539</v>
      </c>
      <c r="I54" s="53">
        <v>44539</v>
      </c>
      <c r="J54" s="53">
        <v>44904</v>
      </c>
      <c r="K54" s="59">
        <v>66768000</v>
      </c>
      <c r="L54" s="53">
        <v>44539</v>
      </c>
      <c r="M54" s="56">
        <v>0.99</v>
      </c>
      <c r="N54" s="56">
        <v>0.77</v>
      </c>
      <c r="O54" s="56">
        <v>0.99</v>
      </c>
      <c r="P54" s="56">
        <v>0.99</v>
      </c>
      <c r="Q54" s="110">
        <v>54652000</v>
      </c>
      <c r="R54" s="110">
        <v>18504200</v>
      </c>
      <c r="S54" s="53">
        <v>44904</v>
      </c>
      <c r="T54" s="22">
        <v>73156200</v>
      </c>
      <c r="U54" s="23" t="s">
        <v>67</v>
      </c>
      <c r="V54" s="23" t="s">
        <v>165</v>
      </c>
      <c r="W54" s="23" t="s">
        <v>99</v>
      </c>
      <c r="X54" s="23" t="s">
        <v>436</v>
      </c>
    </row>
    <row r="55" spans="1:25" ht="42" hidden="1" x14ac:dyDescent="0.3">
      <c r="A55" s="47"/>
      <c r="B55" s="23" t="s">
        <v>111</v>
      </c>
      <c r="C55" s="23" t="s">
        <v>112</v>
      </c>
      <c r="D55" s="66">
        <v>900389156</v>
      </c>
      <c r="E55" s="52">
        <v>5</v>
      </c>
      <c r="F55" s="23" t="s">
        <v>113</v>
      </c>
      <c r="G55" s="78" t="s">
        <v>114</v>
      </c>
      <c r="H55" s="53">
        <v>44552</v>
      </c>
      <c r="I55" s="53">
        <v>44553</v>
      </c>
      <c r="J55" s="53">
        <v>44917</v>
      </c>
      <c r="K55" s="69">
        <v>230660.37</v>
      </c>
      <c r="L55" s="53">
        <v>44553</v>
      </c>
      <c r="M55" s="56">
        <v>1</v>
      </c>
      <c r="N55" s="56">
        <v>1</v>
      </c>
      <c r="O55" s="56">
        <v>1</v>
      </c>
      <c r="P55" s="56">
        <v>1</v>
      </c>
      <c r="Q55" s="110" t="s">
        <v>437</v>
      </c>
      <c r="R55" s="110">
        <v>0</v>
      </c>
      <c r="S55" s="53">
        <v>44918</v>
      </c>
      <c r="T55" s="22" t="s">
        <v>115</v>
      </c>
      <c r="U55" s="23" t="s">
        <v>67</v>
      </c>
      <c r="V55" s="23" t="s">
        <v>165</v>
      </c>
      <c r="W55" s="23" t="s">
        <v>192</v>
      </c>
      <c r="X55" s="23" t="s">
        <v>436</v>
      </c>
    </row>
    <row r="56" spans="1:25" ht="28" hidden="1" x14ac:dyDescent="0.3">
      <c r="A56" s="47"/>
      <c r="B56" s="101" t="s">
        <v>438</v>
      </c>
      <c r="C56" s="98" t="s">
        <v>90</v>
      </c>
      <c r="D56" s="99">
        <v>830078515</v>
      </c>
      <c r="E56" s="100">
        <v>8</v>
      </c>
      <c r="F56" s="23" t="s">
        <v>19</v>
      </c>
      <c r="G56" s="23" t="s">
        <v>439</v>
      </c>
      <c r="H56" s="70">
        <v>44880</v>
      </c>
      <c r="I56" s="70">
        <v>44883</v>
      </c>
      <c r="J56" s="70">
        <v>45613</v>
      </c>
      <c r="K56" s="67">
        <v>294960000</v>
      </c>
      <c r="L56" s="70">
        <v>44883</v>
      </c>
      <c r="M56" s="101">
        <v>4</v>
      </c>
      <c r="N56" s="101">
        <v>0</v>
      </c>
      <c r="O56" s="101">
        <v>4</v>
      </c>
      <c r="P56" s="101">
        <v>4</v>
      </c>
      <c r="Q56" s="106">
        <v>0</v>
      </c>
      <c r="R56" s="106">
        <v>294960000</v>
      </c>
      <c r="S56" s="70">
        <v>45613</v>
      </c>
      <c r="T56" s="102">
        <f>+K56</f>
        <v>294960000</v>
      </c>
      <c r="U56" s="23" t="s">
        <v>67</v>
      </c>
      <c r="V56" s="23" t="s">
        <v>165</v>
      </c>
      <c r="W56" s="23" t="s">
        <v>179</v>
      </c>
      <c r="X56" s="23" t="s">
        <v>180</v>
      </c>
    </row>
    <row r="57" spans="1:25" s="58" customFormat="1" ht="17.5" x14ac:dyDescent="0.35">
      <c r="A57" s="72"/>
      <c r="B57" s="72"/>
      <c r="C57" s="72"/>
      <c r="D57" s="72"/>
      <c r="E57" s="72"/>
      <c r="F57" s="72"/>
      <c r="G57" s="72"/>
      <c r="H57" s="72"/>
      <c r="I57" s="72"/>
      <c r="J57" s="72"/>
      <c r="K57" s="72"/>
      <c r="L57" s="72"/>
      <c r="M57" s="72"/>
      <c r="N57" s="72"/>
      <c r="O57" s="72"/>
      <c r="P57" s="72"/>
      <c r="Q57" s="123"/>
      <c r="R57" s="123"/>
      <c r="S57" s="72"/>
      <c r="T57" s="72"/>
      <c r="U57" s="72"/>
      <c r="V57" s="72"/>
      <c r="W57" s="72"/>
      <c r="X57" s="72"/>
    </row>
    <row r="58" spans="1:25" s="58" customFormat="1" ht="17.5" x14ac:dyDescent="0.35">
      <c r="A58" s="72"/>
      <c r="B58" s="72"/>
      <c r="C58" s="72"/>
      <c r="D58" s="72"/>
      <c r="E58" s="72"/>
      <c r="F58" s="72"/>
      <c r="G58" s="72"/>
      <c r="H58" s="72"/>
      <c r="I58" s="72"/>
      <c r="J58" s="72"/>
      <c r="K58" s="72"/>
      <c r="L58" s="72"/>
      <c r="M58" s="72"/>
      <c r="N58" s="72"/>
      <c r="O58" s="72"/>
      <c r="P58" s="72"/>
      <c r="Q58" s="123"/>
      <c r="R58" s="123"/>
      <c r="S58" s="72"/>
      <c r="T58" s="72"/>
      <c r="U58" s="72"/>
      <c r="V58" s="72"/>
      <c r="W58" s="72"/>
      <c r="X58" s="72"/>
    </row>
    <row r="59" spans="1:25" s="58" customFormat="1" ht="17.5" x14ac:dyDescent="0.35">
      <c r="A59" s="139" t="s">
        <v>432</v>
      </c>
      <c r="B59" s="139"/>
      <c r="C59" s="139"/>
      <c r="D59" s="139"/>
      <c r="E59" s="139"/>
      <c r="F59" s="139"/>
      <c r="G59" s="139"/>
      <c r="H59" s="139"/>
      <c r="I59" s="139"/>
      <c r="J59" s="139"/>
      <c r="K59" s="139"/>
      <c r="L59" s="139"/>
      <c r="M59" s="139"/>
      <c r="N59" s="139"/>
      <c r="O59" s="139"/>
      <c r="P59" s="139"/>
      <c r="Q59" s="139"/>
      <c r="R59" s="139"/>
      <c r="S59" s="139"/>
      <c r="T59" s="139"/>
      <c r="U59" s="139"/>
      <c r="V59" s="139"/>
      <c r="W59" s="139"/>
      <c r="X59" s="139"/>
    </row>
    <row r="60" spans="1:25" s="58" customFormat="1" ht="17.5" x14ac:dyDescent="0.35">
      <c r="A60" s="72"/>
      <c r="B60" s="72"/>
      <c r="C60" s="72"/>
      <c r="D60" s="72"/>
      <c r="E60" s="72"/>
      <c r="F60" s="72"/>
      <c r="G60" s="72"/>
      <c r="H60" s="72"/>
      <c r="I60" s="72"/>
      <c r="J60" s="72"/>
      <c r="K60" s="72"/>
      <c r="L60" s="72"/>
      <c r="M60" s="72"/>
      <c r="N60" s="72"/>
      <c r="O60" s="72"/>
      <c r="P60" s="72"/>
      <c r="Q60" s="123"/>
      <c r="R60" s="123"/>
      <c r="S60" s="72"/>
      <c r="T60" s="72"/>
      <c r="U60" s="72"/>
      <c r="V60" s="72"/>
      <c r="W60" s="72"/>
      <c r="X60" s="72"/>
    </row>
    <row r="61" spans="1:25" s="73" customFormat="1" ht="12.5" x14ac:dyDescent="0.25">
      <c r="A61" s="87" t="s">
        <v>132</v>
      </c>
      <c r="B61" s="135" t="s">
        <v>389</v>
      </c>
      <c r="C61" s="135"/>
      <c r="D61" s="135"/>
      <c r="G61" s="79"/>
      <c r="I61" s="74"/>
      <c r="K61" s="74"/>
      <c r="Q61" s="124"/>
      <c r="R61" s="124"/>
    </row>
    <row r="62" spans="1:25" s="73" customFormat="1" ht="12.5" x14ac:dyDescent="0.25">
      <c r="A62" s="87" t="s">
        <v>133</v>
      </c>
      <c r="B62" s="135" t="s">
        <v>390</v>
      </c>
      <c r="C62" s="135"/>
      <c r="D62" s="135"/>
      <c r="G62" s="79"/>
      <c r="I62" s="74"/>
      <c r="K62" s="74"/>
      <c r="Q62" s="124"/>
      <c r="R62" s="124"/>
    </row>
    <row r="63" spans="1:25" s="73" customFormat="1" ht="12.5" x14ac:dyDescent="0.25">
      <c r="A63" s="88" t="s">
        <v>134</v>
      </c>
      <c r="B63" s="135" t="s">
        <v>392</v>
      </c>
      <c r="C63" s="135"/>
      <c r="D63" s="135"/>
      <c r="G63" s="79"/>
      <c r="I63" s="74"/>
      <c r="K63" s="74"/>
      <c r="Q63" s="124"/>
      <c r="R63" s="124"/>
    </row>
    <row r="64" spans="1:25" s="73" customFormat="1" ht="12.5" x14ac:dyDescent="0.25">
      <c r="A64" s="87" t="s">
        <v>135</v>
      </c>
      <c r="B64" s="135" t="s">
        <v>433</v>
      </c>
      <c r="C64" s="135"/>
      <c r="D64" s="135"/>
      <c r="G64" s="79"/>
      <c r="I64" s="74"/>
      <c r="K64" s="74"/>
      <c r="Q64" s="124"/>
      <c r="R64" s="124"/>
    </row>
    <row r="65" spans="1:18" s="73" customFormat="1" ht="12.5" x14ac:dyDescent="0.25">
      <c r="A65" s="87" t="s">
        <v>136</v>
      </c>
      <c r="B65" s="136">
        <v>44566</v>
      </c>
      <c r="C65" s="135"/>
      <c r="D65" s="135"/>
      <c r="G65" s="79"/>
      <c r="I65" s="74"/>
      <c r="K65" s="74"/>
      <c r="Q65" s="124"/>
      <c r="R65" s="124"/>
    </row>
  </sheetData>
  <autoFilter ref="A2:X65" xr:uid="{66D6DAA8-1740-434E-87B3-BFF04EF1A8D0}">
    <filterColumn colId="1">
      <filters>
        <filter val="032-2021"/>
      </filters>
    </filterColumn>
    <filterColumn colId="12">
      <filters blank="1"/>
    </filterColumn>
    <filterColumn colId="21">
      <filters>
        <filter val="VICEPRESIDENCIA CORPORATIVA"/>
      </filters>
    </filterColumn>
  </autoFilter>
  <mergeCells count="7">
    <mergeCell ref="B63:D63"/>
    <mergeCell ref="B64:D64"/>
    <mergeCell ref="B65:D65"/>
    <mergeCell ref="A1:X1"/>
    <mergeCell ref="A59:X59"/>
    <mergeCell ref="B61:D61"/>
    <mergeCell ref="B62:D62"/>
  </mergeCells>
  <pageMargins left="0.70866141732283472" right="0.70866141732283472" top="0.74803149606299213" bottom="0.74803149606299213" header="0.31496062992125984" footer="0.31496062992125984"/>
  <pageSetup paperSize="9" scale="1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E81D-8D36-4674-9B56-87851D559EFE}">
  <sheetPr codeName="Hoja2" filterMode="1"/>
  <dimension ref="A1:V68"/>
  <sheetViews>
    <sheetView zoomScale="70" zoomScaleNormal="70" workbookViewId="0">
      <pane ySplit="2" topLeftCell="A3" activePane="bottomLeft" state="frozen"/>
      <selection pane="bottomLeft" activeCell="B3" sqref="B3"/>
    </sheetView>
  </sheetViews>
  <sheetFormatPr baseColWidth="10" defaultRowHeight="160.5" customHeight="1" x14ac:dyDescent="0.35"/>
  <cols>
    <col min="1" max="1" width="22.453125" customWidth="1"/>
    <col min="2" max="2" width="16.54296875" customWidth="1"/>
    <col min="3" max="3" width="52" bestFit="1" customWidth="1"/>
    <col min="4" max="4" width="16.26953125" style="1" bestFit="1" customWidth="1"/>
    <col min="5" max="5" width="23.453125" customWidth="1"/>
    <col min="6" max="6" width="120.1796875" style="17" customWidth="1"/>
    <col min="7" max="7" width="17.81640625" customWidth="1"/>
    <col min="8" max="8" width="24.26953125" customWidth="1"/>
    <col min="9" max="9" width="21.81640625" customWidth="1"/>
    <col min="10" max="10" width="31" style="1" customWidth="1"/>
    <col min="11" max="11" width="34.26953125" style="1" customWidth="1"/>
    <col min="12" max="12" width="31" style="1" customWidth="1"/>
    <col min="13" max="13" width="29.453125" style="1" customWidth="1"/>
    <col min="14" max="15" width="20.1796875" style="109" customWidth="1"/>
    <col min="16" max="16" width="28.7265625" customWidth="1"/>
    <col min="17" max="17" width="35.453125" customWidth="1"/>
    <col min="18" max="18" width="33" customWidth="1"/>
    <col min="19" max="19" width="37.26953125" style="1" customWidth="1"/>
    <col min="20" max="20" width="35.81640625" customWidth="1"/>
    <col min="21" max="21" width="29.54296875" customWidth="1"/>
  </cols>
  <sheetData>
    <row r="1" spans="1:22" ht="160.5" customHeight="1" x14ac:dyDescent="0.55000000000000004">
      <c r="A1" s="140"/>
      <c r="B1" s="141"/>
      <c r="C1" s="141"/>
      <c r="D1" s="141"/>
      <c r="E1" s="141"/>
      <c r="F1" s="141"/>
      <c r="G1" s="141"/>
      <c r="H1" s="141"/>
      <c r="I1" s="141"/>
      <c r="J1" s="141"/>
      <c r="K1" s="141"/>
      <c r="L1" s="141"/>
      <c r="M1" s="141"/>
      <c r="N1" s="142"/>
      <c r="O1" s="142"/>
      <c r="P1" s="141"/>
      <c r="Q1" s="141"/>
      <c r="R1" s="141"/>
      <c r="S1" s="141"/>
    </row>
    <row r="2" spans="1:22" s="6" customFormat="1" ht="43.5" x14ac:dyDescent="0.5">
      <c r="A2" s="13" t="s">
        <v>0</v>
      </c>
      <c r="B2" s="4" t="s">
        <v>197</v>
      </c>
      <c r="C2" s="3" t="s">
        <v>2</v>
      </c>
      <c r="D2" s="3" t="s">
        <v>3</v>
      </c>
      <c r="E2" s="4" t="s">
        <v>5</v>
      </c>
      <c r="F2" s="80" t="s">
        <v>6</v>
      </c>
      <c r="G2" s="4" t="s">
        <v>143</v>
      </c>
      <c r="H2" s="4" t="s">
        <v>230</v>
      </c>
      <c r="I2" s="4" t="s">
        <v>383</v>
      </c>
      <c r="J2" s="5" t="s">
        <v>9</v>
      </c>
      <c r="K2" s="5" t="s">
        <v>10</v>
      </c>
      <c r="L2" s="5" t="s">
        <v>11</v>
      </c>
      <c r="M2" s="5" t="s">
        <v>12</v>
      </c>
      <c r="N2" s="108" t="s">
        <v>162</v>
      </c>
      <c r="O2" s="108" t="s">
        <v>163</v>
      </c>
      <c r="P2" s="2" t="s">
        <v>169</v>
      </c>
      <c r="Q2" s="4" t="s">
        <v>14</v>
      </c>
      <c r="R2" s="4" t="s">
        <v>181</v>
      </c>
      <c r="S2" s="4" t="s">
        <v>15</v>
      </c>
    </row>
    <row r="3" spans="1:22" s="10" customFormat="1" ht="160.5" customHeight="1" x14ac:dyDescent="0.45">
      <c r="A3" s="3">
        <v>1</v>
      </c>
      <c r="B3" s="26" t="s">
        <v>203</v>
      </c>
      <c r="C3" s="24" t="s">
        <v>210</v>
      </c>
      <c r="D3" s="27" t="s">
        <v>349</v>
      </c>
      <c r="E3" s="27" t="s">
        <v>219</v>
      </c>
      <c r="F3" s="81" t="s">
        <v>226</v>
      </c>
      <c r="G3" s="29">
        <v>43864</v>
      </c>
      <c r="H3" s="29">
        <v>44956</v>
      </c>
      <c r="I3" s="30">
        <v>42840000</v>
      </c>
      <c r="J3" s="11">
        <v>0.46110000000000001</v>
      </c>
      <c r="K3" s="11">
        <v>0.46110000000000001</v>
      </c>
      <c r="L3" s="11">
        <v>0.94430000000000003</v>
      </c>
      <c r="M3" s="11">
        <v>0.94430000000000003</v>
      </c>
      <c r="N3" s="115">
        <v>19751702.109999999</v>
      </c>
      <c r="O3" s="115">
        <v>23088297.890000001</v>
      </c>
      <c r="P3" s="36" t="s">
        <v>16</v>
      </c>
      <c r="Q3" s="23" t="s">
        <v>165</v>
      </c>
      <c r="R3" s="25" t="s">
        <v>131</v>
      </c>
      <c r="S3" s="25" t="s">
        <v>29</v>
      </c>
      <c r="T3" s="9"/>
      <c r="U3" s="9"/>
      <c r="V3" s="9"/>
    </row>
    <row r="4" spans="1:22" s="10" customFormat="1" ht="160.5" customHeight="1" x14ac:dyDescent="0.45">
      <c r="A4" s="3">
        <v>2</v>
      </c>
      <c r="B4" s="26" t="s">
        <v>350</v>
      </c>
      <c r="C4" s="25" t="s">
        <v>351</v>
      </c>
      <c r="D4" s="27" t="s">
        <v>352</v>
      </c>
      <c r="E4" s="27" t="s">
        <v>219</v>
      </c>
      <c r="F4" s="81" t="s">
        <v>353</v>
      </c>
      <c r="G4" s="29">
        <v>44197</v>
      </c>
      <c r="H4" s="29">
        <v>44926</v>
      </c>
      <c r="I4" s="30">
        <v>45220000</v>
      </c>
      <c r="J4" s="11">
        <v>0.66049999999999998</v>
      </c>
      <c r="K4" s="11">
        <v>0.66049999999999998</v>
      </c>
      <c r="L4" s="11">
        <v>1</v>
      </c>
      <c r="M4" s="11">
        <v>1</v>
      </c>
      <c r="N4" s="115">
        <v>29865825.310000002</v>
      </c>
      <c r="O4" s="115">
        <v>15354174.92</v>
      </c>
      <c r="P4" s="36" t="s">
        <v>16</v>
      </c>
      <c r="Q4" s="23" t="s">
        <v>165</v>
      </c>
      <c r="R4" s="25" t="s">
        <v>131</v>
      </c>
      <c r="S4" s="25" t="s">
        <v>29</v>
      </c>
      <c r="T4" s="9"/>
      <c r="U4" s="9"/>
      <c r="V4" s="9"/>
    </row>
    <row r="5" spans="1:22" s="10" customFormat="1" ht="160.5" customHeight="1" x14ac:dyDescent="0.45">
      <c r="A5" s="3">
        <v>3</v>
      </c>
      <c r="B5" s="24" t="s">
        <v>198</v>
      </c>
      <c r="C5" s="25" t="s">
        <v>207</v>
      </c>
      <c r="D5" s="25" t="s">
        <v>213</v>
      </c>
      <c r="E5" s="27" t="s">
        <v>218</v>
      </c>
      <c r="F5" s="81" t="s">
        <v>221</v>
      </c>
      <c r="G5" s="29">
        <v>44228</v>
      </c>
      <c r="H5" s="29">
        <v>44957</v>
      </c>
      <c r="I5" s="30">
        <v>6161582</v>
      </c>
      <c r="J5" s="11">
        <v>0.7056</v>
      </c>
      <c r="K5" s="11">
        <v>0.7056</v>
      </c>
      <c r="L5" s="11">
        <v>0.96389999999999998</v>
      </c>
      <c r="M5" s="11">
        <v>0.96389999999999998</v>
      </c>
      <c r="N5" s="115">
        <v>4347843.5</v>
      </c>
      <c r="O5" s="115">
        <v>1813738.5</v>
      </c>
      <c r="P5" s="36" t="s">
        <v>16</v>
      </c>
      <c r="Q5" s="23" t="s">
        <v>165</v>
      </c>
      <c r="R5" s="25" t="s">
        <v>131</v>
      </c>
      <c r="S5" s="25" t="s">
        <v>29</v>
      </c>
      <c r="T5" s="9"/>
      <c r="U5" s="9"/>
      <c r="V5" s="9"/>
    </row>
    <row r="6" spans="1:22" s="8" customFormat="1" ht="160.5" customHeight="1" x14ac:dyDescent="0.45">
      <c r="A6" s="3">
        <v>4</v>
      </c>
      <c r="B6" s="24" t="s">
        <v>199</v>
      </c>
      <c r="C6" s="25" t="s">
        <v>207</v>
      </c>
      <c r="D6" s="25" t="s">
        <v>213</v>
      </c>
      <c r="E6" s="27" t="s">
        <v>218</v>
      </c>
      <c r="F6" s="81" t="s">
        <v>222</v>
      </c>
      <c r="G6" s="29">
        <v>44228</v>
      </c>
      <c r="H6" s="29">
        <v>44957</v>
      </c>
      <c r="I6" s="21">
        <v>8330000</v>
      </c>
      <c r="J6" s="11">
        <v>0.35210000000000002</v>
      </c>
      <c r="K6" s="11">
        <v>0.35210000000000002</v>
      </c>
      <c r="L6" s="11">
        <v>0.96389999999999998</v>
      </c>
      <c r="M6" s="11">
        <v>0.96389999999999998</v>
      </c>
      <c r="N6" s="115">
        <v>5396635.7199999997</v>
      </c>
      <c r="O6" s="115">
        <v>2933364.28</v>
      </c>
      <c r="P6" s="36" t="s">
        <v>16</v>
      </c>
      <c r="Q6" s="23" t="s">
        <v>165</v>
      </c>
      <c r="R6" s="25" t="s">
        <v>131</v>
      </c>
      <c r="S6" s="25" t="s">
        <v>29</v>
      </c>
      <c r="T6" s="7"/>
      <c r="U6" s="7"/>
      <c r="V6" s="7"/>
    </row>
    <row r="7" spans="1:22" s="8" customFormat="1" ht="160.5" customHeight="1" x14ac:dyDescent="0.45">
      <c r="A7" s="3">
        <v>5</v>
      </c>
      <c r="B7" s="24" t="s">
        <v>200</v>
      </c>
      <c r="C7" s="25" t="s">
        <v>208</v>
      </c>
      <c r="D7" s="25" t="s">
        <v>214</v>
      </c>
      <c r="E7" s="27" t="s">
        <v>218</v>
      </c>
      <c r="F7" s="81" t="s">
        <v>223</v>
      </c>
      <c r="G7" s="29">
        <v>44221</v>
      </c>
      <c r="H7" s="29">
        <v>44950</v>
      </c>
      <c r="I7" s="31">
        <v>5950000</v>
      </c>
      <c r="J7" s="11">
        <v>0.27360000000000001</v>
      </c>
      <c r="K7" s="11">
        <v>0.27360000000000001</v>
      </c>
      <c r="L7" s="11">
        <v>0.97360000000000002</v>
      </c>
      <c r="M7" s="11">
        <v>0.97360000000000002</v>
      </c>
      <c r="N7" s="115">
        <v>1627920</v>
      </c>
      <c r="O7" s="115">
        <v>4322080</v>
      </c>
      <c r="P7" s="36" t="s">
        <v>16</v>
      </c>
      <c r="Q7" s="23" t="s">
        <v>165</v>
      </c>
      <c r="R7" s="25" t="s">
        <v>131</v>
      </c>
      <c r="S7" s="25" t="s">
        <v>29</v>
      </c>
      <c r="T7" s="7"/>
      <c r="U7" s="7"/>
      <c r="V7" s="7"/>
    </row>
    <row r="8" spans="1:22" s="8" customFormat="1" ht="160.5" customHeight="1" x14ac:dyDescent="0.45">
      <c r="A8" s="3">
        <v>6</v>
      </c>
      <c r="B8" s="24" t="s">
        <v>201</v>
      </c>
      <c r="C8" s="25" t="s">
        <v>208</v>
      </c>
      <c r="D8" s="25" t="s">
        <v>214</v>
      </c>
      <c r="E8" s="27" t="s">
        <v>218</v>
      </c>
      <c r="F8" s="81" t="s">
        <v>224</v>
      </c>
      <c r="G8" s="29">
        <v>44221</v>
      </c>
      <c r="H8" s="29">
        <v>44950</v>
      </c>
      <c r="I8" s="31">
        <v>8069000</v>
      </c>
      <c r="J8" s="11">
        <v>0.97360000000000002</v>
      </c>
      <c r="K8" s="11">
        <v>0.97360000000000002</v>
      </c>
      <c r="L8" s="11">
        <v>0.99570000000000003</v>
      </c>
      <c r="M8" s="11">
        <v>0.99570000000000003</v>
      </c>
      <c r="N8" s="115">
        <v>8033804.2399999993</v>
      </c>
      <c r="O8" s="115">
        <v>34395.760000000002</v>
      </c>
      <c r="P8" s="36" t="s">
        <v>16</v>
      </c>
      <c r="Q8" s="23" t="s">
        <v>165</v>
      </c>
      <c r="R8" s="25" t="s">
        <v>131</v>
      </c>
      <c r="S8" s="25" t="s">
        <v>29</v>
      </c>
      <c r="T8" s="7"/>
      <c r="U8" s="7"/>
      <c r="V8" s="7"/>
    </row>
    <row r="9" spans="1:22" s="8" customFormat="1" ht="160.5" customHeight="1" x14ac:dyDescent="0.45">
      <c r="A9" s="3">
        <v>7</v>
      </c>
      <c r="B9" s="24" t="s">
        <v>202</v>
      </c>
      <c r="C9" s="25" t="s">
        <v>209</v>
      </c>
      <c r="D9" s="25" t="s">
        <v>215</v>
      </c>
      <c r="E9" s="27" t="s">
        <v>218</v>
      </c>
      <c r="F9" s="81" t="s">
        <v>225</v>
      </c>
      <c r="G9" s="29">
        <v>44221</v>
      </c>
      <c r="H9" s="29">
        <v>44950</v>
      </c>
      <c r="I9" s="31">
        <v>48790000</v>
      </c>
      <c r="J9" s="11">
        <v>0.73480000000000001</v>
      </c>
      <c r="K9" s="11">
        <v>0.73480000000000001</v>
      </c>
      <c r="L9" s="11">
        <v>0.97360000000000002</v>
      </c>
      <c r="M9" s="11">
        <v>0.97360000000000002</v>
      </c>
      <c r="N9" s="115">
        <v>35852480.887999997</v>
      </c>
      <c r="O9" s="115">
        <v>12937519.112</v>
      </c>
      <c r="P9" s="36" t="s">
        <v>16</v>
      </c>
      <c r="Q9" s="23" t="s">
        <v>165</v>
      </c>
      <c r="R9" s="25" t="s">
        <v>131</v>
      </c>
      <c r="S9" s="25" t="s">
        <v>29</v>
      </c>
      <c r="T9" s="7"/>
      <c r="U9" s="7"/>
      <c r="V9" s="7"/>
    </row>
    <row r="10" spans="1:22" s="8" customFormat="1" ht="160.5" customHeight="1" x14ac:dyDescent="0.45">
      <c r="A10" s="3">
        <v>8</v>
      </c>
      <c r="B10" s="26" t="s">
        <v>204</v>
      </c>
      <c r="C10" s="25" t="s">
        <v>209</v>
      </c>
      <c r="D10" s="25" t="s">
        <v>215</v>
      </c>
      <c r="E10" s="27" t="s">
        <v>218</v>
      </c>
      <c r="F10" s="81" t="s">
        <v>227</v>
      </c>
      <c r="G10" s="29">
        <v>44221</v>
      </c>
      <c r="H10" s="32">
        <v>44950</v>
      </c>
      <c r="I10" s="30">
        <v>12852000</v>
      </c>
      <c r="J10" s="11">
        <v>0.43771055555555555</v>
      </c>
      <c r="K10" s="11">
        <v>0.43771055555555555</v>
      </c>
      <c r="L10" s="11">
        <v>0.97357440890125169</v>
      </c>
      <c r="M10" s="11">
        <v>0.97357440890125169</v>
      </c>
      <c r="N10" s="115">
        <v>5625456.0599999996</v>
      </c>
      <c r="O10" s="115">
        <v>7226543.9399999995</v>
      </c>
      <c r="P10" s="36" t="s">
        <v>16</v>
      </c>
      <c r="Q10" s="23" t="s">
        <v>165</v>
      </c>
      <c r="R10" s="25" t="s">
        <v>131</v>
      </c>
      <c r="S10" s="25" t="s">
        <v>29</v>
      </c>
      <c r="T10" s="7"/>
      <c r="U10" s="7"/>
      <c r="V10" s="7"/>
    </row>
    <row r="11" spans="1:22" s="8" customFormat="1" ht="160.5" customHeight="1" x14ac:dyDescent="0.45">
      <c r="A11" s="3">
        <v>9</v>
      </c>
      <c r="B11" s="24" t="s">
        <v>205</v>
      </c>
      <c r="C11" s="25" t="s">
        <v>211</v>
      </c>
      <c r="D11" s="25" t="s">
        <v>216</v>
      </c>
      <c r="E11" s="27" t="s">
        <v>219</v>
      </c>
      <c r="F11" s="81" t="s">
        <v>228</v>
      </c>
      <c r="G11" s="29">
        <v>44242</v>
      </c>
      <c r="H11" s="29">
        <v>44971</v>
      </c>
      <c r="I11" s="30">
        <v>5950000</v>
      </c>
      <c r="J11" s="19">
        <v>0.25019999999999998</v>
      </c>
      <c r="K11" s="19">
        <v>0.25019999999999998</v>
      </c>
      <c r="L11" s="19">
        <v>0.94599999999999995</v>
      </c>
      <c r="M11" s="19">
        <v>0.94599999999999995</v>
      </c>
      <c r="N11" s="115">
        <v>1488842.3199999998</v>
      </c>
      <c r="O11" s="115">
        <v>4461157.68</v>
      </c>
      <c r="P11" s="36" t="s">
        <v>16</v>
      </c>
      <c r="Q11" s="23" t="s">
        <v>165</v>
      </c>
      <c r="R11" s="25" t="s">
        <v>131</v>
      </c>
      <c r="S11" s="25" t="s">
        <v>29</v>
      </c>
      <c r="T11" s="7"/>
      <c r="U11" s="7"/>
      <c r="V11" s="7"/>
    </row>
    <row r="12" spans="1:22" s="8" customFormat="1" ht="160.5" customHeight="1" x14ac:dyDescent="0.45">
      <c r="A12" s="3">
        <v>10</v>
      </c>
      <c r="B12" s="25" t="s">
        <v>206</v>
      </c>
      <c r="C12" s="25" t="s">
        <v>212</v>
      </c>
      <c r="D12" s="25" t="s">
        <v>217</v>
      </c>
      <c r="E12" s="27" t="s">
        <v>220</v>
      </c>
      <c r="F12" s="81" t="s">
        <v>229</v>
      </c>
      <c r="G12" s="29">
        <v>44244</v>
      </c>
      <c r="H12" s="29">
        <v>44973</v>
      </c>
      <c r="I12" s="30">
        <v>17850000</v>
      </c>
      <c r="J12" s="19">
        <v>0.9929</v>
      </c>
      <c r="K12" s="19">
        <v>0.9929</v>
      </c>
      <c r="L12" s="19">
        <v>0.94240000000000002</v>
      </c>
      <c r="M12" s="19">
        <v>0.94240000000000002</v>
      </c>
      <c r="N12" s="115">
        <v>17720328.100000001</v>
      </c>
      <c r="O12" s="115">
        <v>129671.89999999851</v>
      </c>
      <c r="P12" s="36" t="s">
        <v>16</v>
      </c>
      <c r="Q12" s="23" t="s">
        <v>165</v>
      </c>
      <c r="R12" s="25" t="s">
        <v>131</v>
      </c>
      <c r="S12" s="25" t="s">
        <v>29</v>
      </c>
      <c r="T12" s="7"/>
      <c r="U12" s="7"/>
      <c r="V12" s="7"/>
    </row>
    <row r="13" spans="1:22" s="8" customFormat="1" ht="160.5" customHeight="1" x14ac:dyDescent="0.45">
      <c r="A13" s="3">
        <v>11</v>
      </c>
      <c r="B13" s="25" t="s">
        <v>231</v>
      </c>
      <c r="C13" s="25" t="s">
        <v>263</v>
      </c>
      <c r="D13" s="25" t="s">
        <v>292</v>
      </c>
      <c r="E13" s="27" t="s">
        <v>218</v>
      </c>
      <c r="F13" s="81" t="s">
        <v>319</v>
      </c>
      <c r="G13" s="32">
        <v>44264</v>
      </c>
      <c r="H13" s="29">
        <v>44926</v>
      </c>
      <c r="I13" s="31">
        <v>43282314</v>
      </c>
      <c r="J13" s="19">
        <v>0.86480000000000001</v>
      </c>
      <c r="K13" s="19">
        <v>0.86480000000000001</v>
      </c>
      <c r="L13" s="19">
        <v>1</v>
      </c>
      <c r="M13" s="19">
        <v>1</v>
      </c>
      <c r="N13" s="115">
        <v>42268817</v>
      </c>
      <c r="O13" s="115">
        <v>6358663</v>
      </c>
      <c r="P13" s="36" t="s">
        <v>16</v>
      </c>
      <c r="Q13" s="23" t="s">
        <v>165</v>
      </c>
      <c r="R13" s="25" t="s">
        <v>131</v>
      </c>
      <c r="S13" s="25" t="s">
        <v>29</v>
      </c>
      <c r="T13" s="7"/>
      <c r="U13" s="7"/>
      <c r="V13" s="7"/>
    </row>
    <row r="14" spans="1:22" s="8" customFormat="1" ht="160.5" customHeight="1" x14ac:dyDescent="0.45">
      <c r="A14" s="3">
        <v>12</v>
      </c>
      <c r="B14" s="25" t="s">
        <v>232</v>
      </c>
      <c r="C14" s="25" t="s">
        <v>264</v>
      </c>
      <c r="D14" s="25" t="s">
        <v>293</v>
      </c>
      <c r="E14" s="27" t="s">
        <v>354</v>
      </c>
      <c r="F14" s="81" t="s">
        <v>320</v>
      </c>
      <c r="G14" s="32">
        <v>44266</v>
      </c>
      <c r="H14" s="29">
        <v>44926</v>
      </c>
      <c r="I14" s="31">
        <v>2380000</v>
      </c>
      <c r="J14" s="19">
        <v>1</v>
      </c>
      <c r="K14" s="19">
        <v>0.93</v>
      </c>
      <c r="L14" s="19">
        <v>1</v>
      </c>
      <c r="M14" s="19">
        <v>1</v>
      </c>
      <c r="N14" s="115">
        <f>+I14-168720</f>
        <v>2211280</v>
      </c>
      <c r="O14" s="115">
        <f>+I14-N14</f>
        <v>168720</v>
      </c>
      <c r="P14" s="36" t="s">
        <v>16</v>
      </c>
      <c r="Q14" s="23" t="s">
        <v>165</v>
      </c>
      <c r="R14" s="25" t="s">
        <v>131</v>
      </c>
      <c r="S14" s="25" t="s">
        <v>29</v>
      </c>
      <c r="T14" s="7"/>
      <c r="U14" s="7"/>
      <c r="V14" s="7"/>
    </row>
    <row r="15" spans="1:22" s="8" customFormat="1" ht="160.5" customHeight="1" x14ac:dyDescent="0.45">
      <c r="A15" s="3">
        <v>13</v>
      </c>
      <c r="B15" s="26" t="s">
        <v>357</v>
      </c>
      <c r="C15" s="25" t="s">
        <v>358</v>
      </c>
      <c r="D15" s="27" t="s">
        <v>356</v>
      </c>
      <c r="E15" s="27" t="s">
        <v>218</v>
      </c>
      <c r="F15" s="81" t="s">
        <v>355</v>
      </c>
      <c r="G15" s="29">
        <v>44307</v>
      </c>
      <c r="H15" s="32">
        <v>45036</v>
      </c>
      <c r="I15" s="31">
        <v>48902129</v>
      </c>
      <c r="J15" s="19">
        <v>0.94</v>
      </c>
      <c r="K15" s="19">
        <v>0.94</v>
      </c>
      <c r="L15" s="19">
        <v>0.67</v>
      </c>
      <c r="M15" s="19">
        <v>0.67</v>
      </c>
      <c r="N15" s="91">
        <v>46165510</v>
      </c>
      <c r="O15" s="91">
        <f>+I15-N15</f>
        <v>2736619</v>
      </c>
      <c r="P15" s="36" t="s">
        <v>16</v>
      </c>
      <c r="Q15" s="23" t="s">
        <v>165</v>
      </c>
      <c r="R15" s="23" t="s">
        <v>179</v>
      </c>
      <c r="S15" s="25" t="s">
        <v>180</v>
      </c>
      <c r="T15" s="7"/>
      <c r="U15" s="7"/>
      <c r="V15" s="7"/>
    </row>
    <row r="16" spans="1:22" s="8" customFormat="1" ht="160.5" customHeight="1" x14ac:dyDescent="0.45">
      <c r="A16" s="3">
        <v>14</v>
      </c>
      <c r="B16" s="26" t="s">
        <v>233</v>
      </c>
      <c r="C16" s="25" t="s">
        <v>265</v>
      </c>
      <c r="D16" s="27" t="s">
        <v>361</v>
      </c>
      <c r="E16" s="27" t="s">
        <v>219</v>
      </c>
      <c r="F16" s="81" t="s">
        <v>321</v>
      </c>
      <c r="G16" s="29">
        <v>44449</v>
      </c>
      <c r="H16" s="29">
        <v>45178</v>
      </c>
      <c r="I16" s="30">
        <v>2532201</v>
      </c>
      <c r="J16" s="11">
        <v>1</v>
      </c>
      <c r="K16" s="11">
        <v>1</v>
      </c>
      <c r="L16" s="11">
        <v>0.63</v>
      </c>
      <c r="M16" s="11">
        <v>0.63</v>
      </c>
      <c r="N16" s="91">
        <v>0</v>
      </c>
      <c r="O16" s="91">
        <v>0</v>
      </c>
      <c r="P16" s="36" t="s">
        <v>16</v>
      </c>
      <c r="Q16" s="23" t="s">
        <v>165</v>
      </c>
      <c r="R16" s="23" t="s">
        <v>179</v>
      </c>
      <c r="S16" s="25" t="s">
        <v>180</v>
      </c>
      <c r="T16" s="7"/>
      <c r="U16" s="7"/>
      <c r="V16" s="7"/>
    </row>
    <row r="17" spans="1:22" s="8" customFormat="1" ht="160.5" customHeight="1" x14ac:dyDescent="0.45">
      <c r="A17" s="3">
        <v>15</v>
      </c>
      <c r="B17" s="26" t="s">
        <v>359</v>
      </c>
      <c r="C17" s="25" t="s">
        <v>360</v>
      </c>
      <c r="D17" s="27" t="s">
        <v>362</v>
      </c>
      <c r="E17" s="27" t="s">
        <v>219</v>
      </c>
      <c r="F17" s="81" t="s">
        <v>363</v>
      </c>
      <c r="G17" s="29">
        <v>44488</v>
      </c>
      <c r="H17" s="29">
        <v>44926</v>
      </c>
      <c r="I17" s="30">
        <v>22610000</v>
      </c>
      <c r="J17" s="11">
        <v>1</v>
      </c>
      <c r="K17" s="11">
        <v>5</v>
      </c>
      <c r="L17" s="11">
        <v>1</v>
      </c>
      <c r="M17" s="11">
        <v>1</v>
      </c>
      <c r="N17" s="91">
        <v>11305000</v>
      </c>
      <c r="O17" s="91">
        <f>+I17-N17</f>
        <v>11305000</v>
      </c>
      <c r="P17" s="36" t="s">
        <v>16</v>
      </c>
      <c r="Q17" s="23" t="s">
        <v>165</v>
      </c>
      <c r="R17" s="23" t="s">
        <v>179</v>
      </c>
      <c r="S17" s="25" t="s">
        <v>180</v>
      </c>
      <c r="T17" s="7"/>
      <c r="U17" s="7"/>
      <c r="V17" s="7"/>
    </row>
    <row r="18" spans="1:22" s="8" customFormat="1" ht="160.5" customHeight="1" x14ac:dyDescent="0.45">
      <c r="A18" s="3">
        <v>16</v>
      </c>
      <c r="B18" s="27" t="s">
        <v>234</v>
      </c>
      <c r="C18" s="25" t="s">
        <v>266</v>
      </c>
      <c r="D18" s="27" t="s">
        <v>294</v>
      </c>
      <c r="E18" s="27" t="s">
        <v>219</v>
      </c>
      <c r="F18" s="81" t="s">
        <v>322</v>
      </c>
      <c r="G18" s="29">
        <v>44593</v>
      </c>
      <c r="H18" s="29">
        <v>44926</v>
      </c>
      <c r="I18" s="30">
        <v>35535000</v>
      </c>
      <c r="J18" s="11">
        <v>0.31119999999999998</v>
      </c>
      <c r="K18" s="11">
        <v>0.31119999999999998</v>
      </c>
      <c r="L18" s="11">
        <v>1</v>
      </c>
      <c r="M18" s="11">
        <v>1</v>
      </c>
      <c r="N18" s="115">
        <v>11058890</v>
      </c>
      <c r="O18" s="115">
        <v>24476110</v>
      </c>
      <c r="P18" s="36" t="s">
        <v>67</v>
      </c>
      <c r="Q18" s="23" t="s">
        <v>165</v>
      </c>
      <c r="R18" s="25" t="s">
        <v>131</v>
      </c>
      <c r="S18" s="25" t="s">
        <v>29</v>
      </c>
      <c r="T18" s="7"/>
      <c r="U18" s="7"/>
      <c r="V18" s="7"/>
    </row>
    <row r="19" spans="1:22" s="10" customFormat="1" ht="160.5" customHeight="1" x14ac:dyDescent="0.45">
      <c r="A19" s="3">
        <v>17</v>
      </c>
      <c r="B19" s="27" t="s">
        <v>235</v>
      </c>
      <c r="C19" s="25" t="s">
        <v>267</v>
      </c>
      <c r="D19" s="27" t="s">
        <v>295</v>
      </c>
      <c r="E19" s="27" t="s">
        <v>219</v>
      </c>
      <c r="F19" s="81" t="s">
        <v>323</v>
      </c>
      <c r="G19" s="29">
        <v>44586</v>
      </c>
      <c r="H19" s="29">
        <v>44950</v>
      </c>
      <c r="I19" s="30">
        <v>6065548</v>
      </c>
      <c r="J19" s="11">
        <v>0.50348333333333328</v>
      </c>
      <c r="K19" s="11">
        <v>0.50348333333333328</v>
      </c>
      <c r="L19" s="11">
        <v>0.94707520891364905</v>
      </c>
      <c r="M19" s="11">
        <v>0.94707520891364905</v>
      </c>
      <c r="N19" s="115">
        <v>3594871</v>
      </c>
      <c r="O19" s="115">
        <v>2470677</v>
      </c>
      <c r="P19" s="36" t="s">
        <v>67</v>
      </c>
      <c r="Q19" s="23" t="s">
        <v>165</v>
      </c>
      <c r="R19" s="25" t="s">
        <v>131</v>
      </c>
      <c r="S19" s="25" t="s">
        <v>29</v>
      </c>
      <c r="T19" s="9"/>
      <c r="U19" s="9"/>
      <c r="V19" s="9"/>
    </row>
    <row r="20" spans="1:22" s="10" customFormat="1" ht="160.5" customHeight="1" x14ac:dyDescent="0.45">
      <c r="A20" s="3">
        <v>18</v>
      </c>
      <c r="B20" s="27" t="s">
        <v>236</v>
      </c>
      <c r="C20" s="25" t="s">
        <v>267</v>
      </c>
      <c r="D20" s="27" t="s">
        <v>295</v>
      </c>
      <c r="E20" s="27" t="s">
        <v>219</v>
      </c>
      <c r="F20" s="81" t="s">
        <v>324</v>
      </c>
      <c r="G20" s="29">
        <v>44586</v>
      </c>
      <c r="H20" s="29">
        <v>44950</v>
      </c>
      <c r="I20" s="30">
        <v>8000088</v>
      </c>
      <c r="J20" s="11">
        <v>0.99180652137826486</v>
      </c>
      <c r="K20" s="11">
        <v>0.99180652137826486</v>
      </c>
      <c r="L20" s="11">
        <v>0.94707520891364905</v>
      </c>
      <c r="M20" s="11">
        <v>0.94707520891364905</v>
      </c>
      <c r="N20" s="115">
        <v>7934539.4500000002</v>
      </c>
      <c r="O20" s="115">
        <f>+I20-N20</f>
        <v>65548.549999999814</v>
      </c>
      <c r="P20" s="36" t="s">
        <v>67</v>
      </c>
      <c r="Q20" s="23" t="s">
        <v>165</v>
      </c>
      <c r="R20" s="25" t="s">
        <v>131</v>
      </c>
      <c r="S20" s="25" t="s">
        <v>29</v>
      </c>
      <c r="T20" s="9"/>
      <c r="U20" s="9"/>
      <c r="V20" s="9"/>
    </row>
    <row r="21" spans="1:22" s="8" customFormat="1" ht="160.5" customHeight="1" x14ac:dyDescent="0.45">
      <c r="A21" s="3">
        <v>19</v>
      </c>
      <c r="B21" s="27" t="s">
        <v>237</v>
      </c>
      <c r="C21" s="25" t="s">
        <v>268</v>
      </c>
      <c r="D21" s="27" t="s">
        <v>296</v>
      </c>
      <c r="E21" s="27" t="s">
        <v>219</v>
      </c>
      <c r="F21" s="81" t="s">
        <v>325</v>
      </c>
      <c r="G21" s="29">
        <v>44629</v>
      </c>
      <c r="H21" s="29">
        <v>44993</v>
      </c>
      <c r="I21" s="30">
        <v>5000000</v>
      </c>
      <c r="J21" s="11">
        <v>0.4138</v>
      </c>
      <c r="K21" s="11">
        <v>0.4138</v>
      </c>
      <c r="L21" s="11">
        <v>0.82451253481894149</v>
      </c>
      <c r="M21" s="11">
        <v>0.82451253481894149</v>
      </c>
      <c r="N21" s="116">
        <v>2069000</v>
      </c>
      <c r="O21" s="116">
        <v>2931000</v>
      </c>
      <c r="P21" s="36" t="s">
        <v>67</v>
      </c>
      <c r="Q21" s="23" t="s">
        <v>165</v>
      </c>
      <c r="R21" s="25" t="s">
        <v>131</v>
      </c>
      <c r="S21" s="25" t="s">
        <v>29</v>
      </c>
      <c r="T21" s="7"/>
      <c r="U21" s="7"/>
      <c r="V21" s="7"/>
    </row>
    <row r="22" spans="1:22" s="8" customFormat="1" ht="160.5" customHeight="1" x14ac:dyDescent="0.45">
      <c r="A22" s="3">
        <v>20</v>
      </c>
      <c r="B22" s="26" t="s">
        <v>364</v>
      </c>
      <c r="C22" s="25" t="s">
        <v>368</v>
      </c>
      <c r="D22" s="27">
        <v>900374230</v>
      </c>
      <c r="E22" s="27" t="s">
        <v>219</v>
      </c>
      <c r="F22" s="81" t="s">
        <v>371</v>
      </c>
      <c r="G22" s="29">
        <v>44558</v>
      </c>
      <c r="H22" s="29">
        <v>44922</v>
      </c>
      <c r="I22" s="30">
        <v>43243904</v>
      </c>
      <c r="J22" s="11">
        <v>1</v>
      </c>
      <c r="K22" s="11">
        <v>1</v>
      </c>
      <c r="L22" s="11">
        <v>1</v>
      </c>
      <c r="M22" s="11">
        <v>1</v>
      </c>
      <c r="N22" s="91">
        <f>+I22</f>
        <v>43243904</v>
      </c>
      <c r="O22" s="91">
        <v>0</v>
      </c>
      <c r="P22" s="36" t="s">
        <v>67</v>
      </c>
      <c r="Q22" s="23" t="s">
        <v>165</v>
      </c>
      <c r="R22" s="25" t="s">
        <v>179</v>
      </c>
      <c r="S22" s="25" t="s">
        <v>180</v>
      </c>
      <c r="T22" s="7"/>
      <c r="U22" s="7"/>
      <c r="V22" s="7"/>
    </row>
    <row r="23" spans="1:22" s="8" customFormat="1" ht="160.5" customHeight="1" x14ac:dyDescent="0.45">
      <c r="A23" s="3">
        <v>21</v>
      </c>
      <c r="B23" s="26" t="s">
        <v>367</v>
      </c>
      <c r="C23" s="25" t="s">
        <v>269</v>
      </c>
      <c r="D23" s="27">
        <v>830017209</v>
      </c>
      <c r="E23" s="27" t="s">
        <v>219</v>
      </c>
      <c r="F23" s="81" t="s">
        <v>326</v>
      </c>
      <c r="G23" s="29">
        <v>44562</v>
      </c>
      <c r="H23" s="29">
        <v>44926</v>
      </c>
      <c r="I23" s="30">
        <v>29922920</v>
      </c>
      <c r="J23" s="11">
        <v>1</v>
      </c>
      <c r="K23" s="11">
        <v>1</v>
      </c>
      <c r="L23" s="11">
        <v>1</v>
      </c>
      <c r="M23" s="11">
        <v>1</v>
      </c>
      <c r="N23" s="91">
        <v>29922920</v>
      </c>
      <c r="O23" s="91">
        <v>0</v>
      </c>
      <c r="P23" s="36" t="s">
        <v>67</v>
      </c>
      <c r="Q23" s="23" t="s">
        <v>384</v>
      </c>
      <c r="R23" s="25" t="s">
        <v>385</v>
      </c>
      <c r="S23" s="25" t="s">
        <v>386</v>
      </c>
      <c r="T23" s="7"/>
      <c r="U23" s="7"/>
      <c r="V23" s="7"/>
    </row>
    <row r="24" spans="1:22" s="8" customFormat="1" ht="160.5" customHeight="1" x14ac:dyDescent="0.45">
      <c r="A24" s="3">
        <v>22</v>
      </c>
      <c r="B24" s="26" t="s">
        <v>365</v>
      </c>
      <c r="C24" s="25" t="s">
        <v>369</v>
      </c>
      <c r="D24" s="27">
        <v>900751911</v>
      </c>
      <c r="E24" s="27" t="s">
        <v>219</v>
      </c>
      <c r="F24" s="81" t="s">
        <v>372</v>
      </c>
      <c r="G24" s="29">
        <v>44559</v>
      </c>
      <c r="H24" s="29">
        <v>44923</v>
      </c>
      <c r="I24" s="30">
        <v>25007438</v>
      </c>
      <c r="J24" s="11">
        <v>1</v>
      </c>
      <c r="K24" s="11">
        <v>1</v>
      </c>
      <c r="L24" s="11">
        <v>1</v>
      </c>
      <c r="M24" s="11">
        <v>1</v>
      </c>
      <c r="N24" s="91">
        <f>+I24</f>
        <v>25007438</v>
      </c>
      <c r="O24" s="91">
        <v>0</v>
      </c>
      <c r="P24" s="36" t="s">
        <v>67</v>
      </c>
      <c r="Q24" s="23" t="s">
        <v>165</v>
      </c>
      <c r="R24" s="25" t="s">
        <v>179</v>
      </c>
      <c r="S24" s="25" t="s">
        <v>180</v>
      </c>
      <c r="T24" s="7"/>
      <c r="U24" s="7"/>
      <c r="V24" s="7"/>
    </row>
    <row r="25" spans="1:22" s="8" customFormat="1" ht="160.5" customHeight="1" x14ac:dyDescent="0.45">
      <c r="A25" s="3">
        <v>23</v>
      </c>
      <c r="B25" s="26" t="s">
        <v>238</v>
      </c>
      <c r="C25" s="25" t="s">
        <v>270</v>
      </c>
      <c r="D25" s="27">
        <v>830076042</v>
      </c>
      <c r="E25" s="27" t="s">
        <v>219</v>
      </c>
      <c r="F25" s="81" t="s">
        <v>327</v>
      </c>
      <c r="G25" s="29">
        <v>44574</v>
      </c>
      <c r="H25" s="29">
        <v>44926</v>
      </c>
      <c r="I25" s="30">
        <v>23141196</v>
      </c>
      <c r="J25" s="18">
        <v>0.16220000000000001</v>
      </c>
      <c r="K25" s="18">
        <v>0.16220000000000001</v>
      </c>
      <c r="L25" s="18">
        <v>1</v>
      </c>
      <c r="M25" s="18">
        <v>1</v>
      </c>
      <c r="N25" s="116">
        <v>3682981</v>
      </c>
      <c r="O25" s="116">
        <v>19026731</v>
      </c>
      <c r="P25" s="36" t="s">
        <v>67</v>
      </c>
      <c r="Q25" s="23" t="s">
        <v>165</v>
      </c>
      <c r="R25" s="25" t="s">
        <v>190</v>
      </c>
      <c r="S25" s="25" t="s">
        <v>29</v>
      </c>
      <c r="T25" s="7"/>
      <c r="U25" s="7"/>
      <c r="V25" s="7"/>
    </row>
    <row r="26" spans="1:22" s="8" customFormat="1" ht="160.5" customHeight="1" x14ac:dyDescent="0.45">
      <c r="A26" s="3">
        <v>24</v>
      </c>
      <c r="B26" s="26" t="s">
        <v>239</v>
      </c>
      <c r="C26" s="25" t="s">
        <v>269</v>
      </c>
      <c r="D26" s="27">
        <v>830017209</v>
      </c>
      <c r="E26" s="27" t="s">
        <v>219</v>
      </c>
      <c r="F26" s="81" t="s">
        <v>328</v>
      </c>
      <c r="G26" s="29">
        <v>44594</v>
      </c>
      <c r="H26" s="29">
        <v>44958</v>
      </c>
      <c r="I26" s="30">
        <v>47949896</v>
      </c>
      <c r="J26" s="11">
        <v>1</v>
      </c>
      <c r="K26" s="11">
        <v>1</v>
      </c>
      <c r="L26" s="11">
        <v>0.91</v>
      </c>
      <c r="M26" s="11">
        <v>0.91</v>
      </c>
      <c r="N26" s="91">
        <v>47949896</v>
      </c>
      <c r="O26" s="91">
        <v>0</v>
      </c>
      <c r="P26" s="36" t="s">
        <v>67</v>
      </c>
      <c r="Q26" s="23" t="s">
        <v>384</v>
      </c>
      <c r="R26" s="25" t="s">
        <v>385</v>
      </c>
      <c r="S26" s="25" t="s">
        <v>386</v>
      </c>
      <c r="T26" s="7"/>
      <c r="U26" s="7"/>
      <c r="V26" s="7"/>
    </row>
    <row r="27" spans="1:22" s="8" customFormat="1" ht="160.5" customHeight="1" x14ac:dyDescent="0.45">
      <c r="A27" s="3">
        <v>25</v>
      </c>
      <c r="B27" s="26" t="s">
        <v>366</v>
      </c>
      <c r="C27" s="25" t="s">
        <v>370</v>
      </c>
      <c r="D27" s="27">
        <v>830017209</v>
      </c>
      <c r="E27" s="27" t="s">
        <v>219</v>
      </c>
      <c r="F27" s="81" t="s">
        <v>373</v>
      </c>
      <c r="G27" s="29">
        <v>44593</v>
      </c>
      <c r="H27" s="29">
        <v>44926</v>
      </c>
      <c r="I27" s="30">
        <v>47243352</v>
      </c>
      <c r="J27" s="11">
        <v>1</v>
      </c>
      <c r="K27" s="11">
        <v>1</v>
      </c>
      <c r="L27" s="11">
        <v>1</v>
      </c>
      <c r="M27" s="11">
        <v>1</v>
      </c>
      <c r="N27" s="91">
        <v>39700292</v>
      </c>
      <c r="O27" s="91">
        <v>0</v>
      </c>
      <c r="P27" s="36" t="s">
        <v>67</v>
      </c>
      <c r="Q27" s="23" t="s">
        <v>384</v>
      </c>
      <c r="R27" s="25" t="s">
        <v>385</v>
      </c>
      <c r="S27" s="25" t="s">
        <v>386</v>
      </c>
      <c r="T27" s="7"/>
      <c r="U27" s="7"/>
      <c r="V27" s="7"/>
    </row>
    <row r="28" spans="1:22" s="8" customFormat="1" ht="160.5" customHeight="1" x14ac:dyDescent="0.45">
      <c r="A28" s="3">
        <v>26</v>
      </c>
      <c r="B28" s="27" t="s">
        <v>240</v>
      </c>
      <c r="C28" s="25" t="s">
        <v>271</v>
      </c>
      <c r="D28" s="27" t="s">
        <v>297</v>
      </c>
      <c r="E28" s="27" t="s">
        <v>219</v>
      </c>
      <c r="F28" s="81" t="s">
        <v>329</v>
      </c>
      <c r="G28" s="29">
        <v>44601</v>
      </c>
      <c r="H28" s="29">
        <v>44965</v>
      </c>
      <c r="I28" s="30">
        <v>13305968</v>
      </c>
      <c r="J28" s="11">
        <v>1</v>
      </c>
      <c r="K28" s="11">
        <v>1</v>
      </c>
      <c r="L28" s="11">
        <v>0.92</v>
      </c>
      <c r="M28" s="11">
        <v>0.92</v>
      </c>
      <c r="N28" s="91">
        <v>13305968</v>
      </c>
      <c r="O28" s="91">
        <v>0</v>
      </c>
      <c r="P28" s="36" t="s">
        <v>67</v>
      </c>
      <c r="Q28" s="23" t="s">
        <v>165</v>
      </c>
      <c r="R28" s="25" t="s">
        <v>179</v>
      </c>
      <c r="S28" s="25" t="s">
        <v>180</v>
      </c>
      <c r="T28" s="7"/>
      <c r="U28" s="7"/>
      <c r="V28" s="7"/>
    </row>
    <row r="29" spans="1:22" s="8" customFormat="1" ht="160.5" customHeight="1" x14ac:dyDescent="0.45">
      <c r="A29" s="3">
        <v>27</v>
      </c>
      <c r="B29" s="27" t="s">
        <v>241</v>
      </c>
      <c r="C29" s="25" t="s">
        <v>272</v>
      </c>
      <c r="D29" s="27" t="s">
        <v>298</v>
      </c>
      <c r="E29" s="27" t="s">
        <v>219</v>
      </c>
      <c r="F29" s="81" t="s">
        <v>330</v>
      </c>
      <c r="G29" s="29">
        <v>44652</v>
      </c>
      <c r="H29" s="29">
        <v>45016</v>
      </c>
      <c r="I29" s="30">
        <v>41286277</v>
      </c>
      <c r="J29" s="11">
        <v>1</v>
      </c>
      <c r="K29" s="11">
        <v>1</v>
      </c>
      <c r="L29" s="11">
        <v>0.75</v>
      </c>
      <c r="M29" s="11">
        <v>0.75</v>
      </c>
      <c r="N29" s="91">
        <v>41286277</v>
      </c>
      <c r="O29" s="91">
        <v>0</v>
      </c>
      <c r="P29" s="36" t="s">
        <v>67</v>
      </c>
      <c r="Q29" s="23" t="s">
        <v>384</v>
      </c>
      <c r="R29" s="25" t="s">
        <v>385</v>
      </c>
      <c r="S29" s="25" t="s">
        <v>386</v>
      </c>
      <c r="T29" s="7"/>
      <c r="U29" s="7"/>
      <c r="V29" s="7"/>
    </row>
    <row r="30" spans="1:22" s="8" customFormat="1" ht="160.5" customHeight="1" x14ac:dyDescent="0.45">
      <c r="A30" s="3">
        <v>28</v>
      </c>
      <c r="B30" s="27" t="s">
        <v>242</v>
      </c>
      <c r="C30" s="25" t="s">
        <v>273</v>
      </c>
      <c r="D30" s="27" t="s">
        <v>299</v>
      </c>
      <c r="E30" s="27" t="s">
        <v>219</v>
      </c>
      <c r="F30" s="81" t="s">
        <v>331</v>
      </c>
      <c r="G30" s="29">
        <v>44774</v>
      </c>
      <c r="H30" s="29">
        <v>45138</v>
      </c>
      <c r="I30" s="30">
        <v>14280000</v>
      </c>
      <c r="J30" s="11">
        <v>0.2984</v>
      </c>
      <c r="K30" s="11">
        <v>0.2984</v>
      </c>
      <c r="L30" s="11">
        <v>0.42777777777777776</v>
      </c>
      <c r="M30" s="11">
        <v>0.42777777777777776</v>
      </c>
      <c r="N30" s="116">
        <v>4261152</v>
      </c>
      <c r="O30" s="116">
        <v>10018848</v>
      </c>
      <c r="P30" s="36" t="s">
        <v>67</v>
      </c>
      <c r="Q30" s="23" t="s">
        <v>165</v>
      </c>
      <c r="R30" s="25" t="s">
        <v>190</v>
      </c>
      <c r="S30" s="25" t="s">
        <v>29</v>
      </c>
      <c r="T30" s="7"/>
      <c r="U30" s="7"/>
      <c r="V30" s="7"/>
    </row>
    <row r="31" spans="1:22" s="8" customFormat="1" ht="160.5" customHeight="1" x14ac:dyDescent="0.45">
      <c r="A31" s="3">
        <v>29</v>
      </c>
      <c r="B31" s="27" t="s">
        <v>243</v>
      </c>
      <c r="C31" s="25" t="s">
        <v>274</v>
      </c>
      <c r="D31" s="27" t="s">
        <v>300</v>
      </c>
      <c r="E31" s="27" t="s">
        <v>219</v>
      </c>
      <c r="F31" s="81" t="s">
        <v>332</v>
      </c>
      <c r="G31" s="29">
        <v>44774</v>
      </c>
      <c r="H31" s="29">
        <v>45138</v>
      </c>
      <c r="I31" s="30">
        <v>2748900</v>
      </c>
      <c r="J31" s="11">
        <v>0.33333333333333331</v>
      </c>
      <c r="K31" s="11">
        <v>0.33333333333333331</v>
      </c>
      <c r="L31" s="11">
        <v>0.42777777777777776</v>
      </c>
      <c r="M31" s="11">
        <v>0.42777777777777776</v>
      </c>
      <c r="N31" s="116">
        <v>916300</v>
      </c>
      <c r="O31" s="116">
        <v>1832600</v>
      </c>
      <c r="P31" s="36" t="s">
        <v>67</v>
      </c>
      <c r="Q31" s="23" t="s">
        <v>165</v>
      </c>
      <c r="R31" s="25" t="s">
        <v>190</v>
      </c>
      <c r="S31" s="25" t="s">
        <v>29</v>
      </c>
      <c r="T31" s="7"/>
      <c r="U31" s="7"/>
      <c r="V31" s="7"/>
    </row>
    <row r="32" spans="1:22" s="8" customFormat="1" ht="160.5" customHeight="1" x14ac:dyDescent="0.45">
      <c r="A32" s="3">
        <v>30</v>
      </c>
      <c r="B32" s="27" t="s">
        <v>244</v>
      </c>
      <c r="C32" s="25" t="s">
        <v>274</v>
      </c>
      <c r="D32" s="27" t="s">
        <v>300</v>
      </c>
      <c r="E32" s="27" t="s">
        <v>219</v>
      </c>
      <c r="F32" s="81" t="s">
        <v>333</v>
      </c>
      <c r="G32" s="29">
        <v>44774</v>
      </c>
      <c r="H32" s="29">
        <v>45138</v>
      </c>
      <c r="I32" s="31">
        <v>19672128</v>
      </c>
      <c r="J32" s="11"/>
      <c r="K32" s="11"/>
      <c r="L32" s="11"/>
      <c r="M32" s="11"/>
      <c r="N32" s="91"/>
      <c r="O32" s="91"/>
      <c r="P32" s="36" t="s">
        <v>67</v>
      </c>
      <c r="Q32" s="23" t="s">
        <v>165</v>
      </c>
      <c r="R32" s="25" t="s">
        <v>179</v>
      </c>
      <c r="S32" s="25" t="s">
        <v>180</v>
      </c>
      <c r="T32" s="7"/>
      <c r="U32" s="7"/>
      <c r="V32" s="7"/>
    </row>
    <row r="33" spans="1:22" s="8" customFormat="1" ht="160.5" customHeight="1" x14ac:dyDescent="0.45">
      <c r="A33" s="3">
        <v>31</v>
      </c>
      <c r="B33" s="27" t="s">
        <v>245</v>
      </c>
      <c r="C33" s="25" t="s">
        <v>275</v>
      </c>
      <c r="D33" s="27" t="s">
        <v>301</v>
      </c>
      <c r="E33" s="27" t="s">
        <v>219</v>
      </c>
      <c r="F33" s="81" t="s">
        <v>334</v>
      </c>
      <c r="G33" s="29">
        <v>44776</v>
      </c>
      <c r="H33" s="29">
        <v>45159</v>
      </c>
      <c r="I33" s="31">
        <v>12280800</v>
      </c>
      <c r="J33" s="11">
        <v>1</v>
      </c>
      <c r="K33" s="11">
        <v>1</v>
      </c>
      <c r="L33" s="11">
        <v>0.391644908616188</v>
      </c>
      <c r="M33" s="11">
        <v>0.391644908616188</v>
      </c>
      <c r="N33" s="133">
        <v>12280800</v>
      </c>
      <c r="O33" s="133">
        <v>0</v>
      </c>
      <c r="P33" s="36" t="s">
        <v>67</v>
      </c>
      <c r="Q33" s="23" t="s">
        <v>165</v>
      </c>
      <c r="R33" s="25" t="s">
        <v>374</v>
      </c>
      <c r="S33" s="25" t="s">
        <v>375</v>
      </c>
      <c r="T33" s="7"/>
      <c r="U33" s="7"/>
      <c r="V33" s="7"/>
    </row>
    <row r="34" spans="1:22" s="7" customFormat="1" ht="160.5" customHeight="1" x14ac:dyDescent="0.45">
      <c r="A34" s="3">
        <v>32</v>
      </c>
      <c r="B34" s="27" t="s">
        <v>246</v>
      </c>
      <c r="C34" s="25" t="s">
        <v>276</v>
      </c>
      <c r="D34" s="27" t="s">
        <v>302</v>
      </c>
      <c r="E34" s="27" t="s">
        <v>219</v>
      </c>
      <c r="F34" s="81" t="s">
        <v>339</v>
      </c>
      <c r="G34" s="29">
        <v>44770</v>
      </c>
      <c r="H34" s="29">
        <v>45865</v>
      </c>
      <c r="I34" s="31">
        <v>49800685</v>
      </c>
      <c r="J34" s="11">
        <v>1</v>
      </c>
      <c r="K34" s="11">
        <v>1</v>
      </c>
      <c r="L34" s="11">
        <v>0.14000000000000001</v>
      </c>
      <c r="M34" s="11">
        <v>0.14000000000000001</v>
      </c>
      <c r="N34" s="91">
        <v>19672128</v>
      </c>
      <c r="O34" s="91">
        <v>0</v>
      </c>
      <c r="P34" s="36" t="s">
        <v>67</v>
      </c>
      <c r="Q34" s="23" t="s">
        <v>165</v>
      </c>
      <c r="R34" s="25" t="s">
        <v>179</v>
      </c>
      <c r="S34" s="25" t="s">
        <v>180</v>
      </c>
    </row>
    <row r="35" spans="1:22" s="7" customFormat="1" ht="160.5" customHeight="1" x14ac:dyDescent="0.45">
      <c r="A35" s="3">
        <v>33</v>
      </c>
      <c r="B35" s="27" t="s">
        <v>252</v>
      </c>
      <c r="C35" s="25" t="s">
        <v>282</v>
      </c>
      <c r="D35" s="27" t="s">
        <v>308</v>
      </c>
      <c r="E35" s="27" t="s">
        <v>219</v>
      </c>
      <c r="F35" s="81" t="s">
        <v>339</v>
      </c>
      <c r="G35" s="29">
        <v>44798</v>
      </c>
      <c r="H35" s="29">
        <v>45162</v>
      </c>
      <c r="I35" s="31">
        <v>12280800</v>
      </c>
      <c r="J35" s="11">
        <v>6.0256660803856429E-2</v>
      </c>
      <c r="K35" s="11">
        <v>6.0256660803856429E-2</v>
      </c>
      <c r="L35" s="11">
        <v>0.35164835164835168</v>
      </c>
      <c r="M35" s="11">
        <v>0.35164835164835168</v>
      </c>
      <c r="N35" s="133">
        <v>740000</v>
      </c>
      <c r="O35" s="133">
        <f>+I35-N35</f>
        <v>11540800</v>
      </c>
      <c r="P35" s="23" t="s">
        <v>67</v>
      </c>
      <c r="Q35" s="23" t="s">
        <v>165</v>
      </c>
      <c r="R35" s="25" t="s">
        <v>374</v>
      </c>
      <c r="S35" s="25" t="s">
        <v>375</v>
      </c>
    </row>
    <row r="36" spans="1:22" s="7" customFormat="1" ht="160.5" customHeight="1" x14ac:dyDescent="0.45">
      <c r="A36" s="3">
        <v>34</v>
      </c>
      <c r="B36" s="27" t="s">
        <v>253</v>
      </c>
      <c r="C36" s="25" t="s">
        <v>283</v>
      </c>
      <c r="D36" s="27" t="s">
        <v>309</v>
      </c>
      <c r="E36" s="27" t="s">
        <v>219</v>
      </c>
      <c r="F36" s="81" t="s">
        <v>340</v>
      </c>
      <c r="G36" s="29">
        <v>44785</v>
      </c>
      <c r="H36" s="29">
        <v>45149</v>
      </c>
      <c r="I36" s="31">
        <v>49800685</v>
      </c>
      <c r="J36" s="11">
        <v>0.25</v>
      </c>
      <c r="K36" s="11">
        <v>0.25</v>
      </c>
      <c r="L36" s="11">
        <v>0.4</v>
      </c>
      <c r="M36" s="11">
        <v>0.4</v>
      </c>
      <c r="N36" s="91">
        <f>10597220*1.19</f>
        <v>12610691.799999999</v>
      </c>
      <c r="O36" s="91">
        <f>+I36-N36</f>
        <v>37189993.200000003</v>
      </c>
      <c r="P36" s="23" t="s">
        <v>67</v>
      </c>
      <c r="Q36" s="23" t="s">
        <v>165</v>
      </c>
      <c r="R36" s="25" t="s">
        <v>179</v>
      </c>
      <c r="S36" s="25" t="s">
        <v>180</v>
      </c>
    </row>
    <row r="37" spans="1:22" s="7" customFormat="1" ht="160.5" customHeight="1" x14ac:dyDescent="0.45">
      <c r="A37" s="3">
        <v>35</v>
      </c>
      <c r="B37" s="27" t="s">
        <v>254</v>
      </c>
      <c r="C37" s="25" t="s">
        <v>284</v>
      </c>
      <c r="D37" s="27" t="s">
        <v>376</v>
      </c>
      <c r="E37" s="27" t="s">
        <v>219</v>
      </c>
      <c r="F37" s="81" t="s">
        <v>341</v>
      </c>
      <c r="G37" s="29">
        <v>44785</v>
      </c>
      <c r="H37" s="29">
        <v>45149</v>
      </c>
      <c r="I37" s="31">
        <v>47905830</v>
      </c>
      <c r="J37" s="11">
        <v>0.66</v>
      </c>
      <c r="K37" s="11">
        <v>0.66</v>
      </c>
      <c r="L37" s="20">
        <v>0.4</v>
      </c>
      <c r="M37" s="20">
        <v>0.4</v>
      </c>
      <c r="N37" s="91">
        <v>31483830</v>
      </c>
      <c r="O37" s="91">
        <f>+I37-N37</f>
        <v>16422000</v>
      </c>
      <c r="P37" s="23" t="s">
        <v>67</v>
      </c>
      <c r="Q37" s="23" t="s">
        <v>165</v>
      </c>
      <c r="R37" s="25" t="s">
        <v>179</v>
      </c>
      <c r="S37" s="25" t="s">
        <v>180</v>
      </c>
    </row>
    <row r="38" spans="1:22" s="7" customFormat="1" ht="160.5" customHeight="1" x14ac:dyDescent="0.45">
      <c r="A38" s="3">
        <v>36</v>
      </c>
      <c r="B38" s="27" t="s">
        <v>255</v>
      </c>
      <c r="C38" s="25" t="s">
        <v>285</v>
      </c>
      <c r="D38" s="27" t="s">
        <v>310</v>
      </c>
      <c r="E38" s="27" t="s">
        <v>219</v>
      </c>
      <c r="F38" s="81" t="s">
        <v>342</v>
      </c>
      <c r="G38" s="29">
        <v>44789</v>
      </c>
      <c r="H38" s="29">
        <v>45884</v>
      </c>
      <c r="I38" s="31">
        <v>25373775</v>
      </c>
      <c r="J38" s="11">
        <v>1</v>
      </c>
      <c r="K38" s="11">
        <v>1</v>
      </c>
      <c r="L38" s="11">
        <v>0.11</v>
      </c>
      <c r="M38" s="11">
        <v>0.11</v>
      </c>
      <c r="N38" s="91">
        <v>25373775</v>
      </c>
      <c r="O38" s="91">
        <f>+I38-N38</f>
        <v>0</v>
      </c>
      <c r="P38" s="23" t="s">
        <v>67</v>
      </c>
      <c r="Q38" s="23" t="s">
        <v>165</v>
      </c>
      <c r="R38" s="25" t="s">
        <v>179</v>
      </c>
      <c r="S38" s="25" t="s">
        <v>180</v>
      </c>
    </row>
    <row r="39" spans="1:22" s="7" customFormat="1" ht="160.5" customHeight="1" x14ac:dyDescent="0.45">
      <c r="A39" s="3">
        <v>38</v>
      </c>
      <c r="B39" s="27" t="s">
        <v>256</v>
      </c>
      <c r="C39" s="25" t="s">
        <v>269</v>
      </c>
      <c r="D39" s="27" t="s">
        <v>311</v>
      </c>
      <c r="E39" s="27" t="s">
        <v>219</v>
      </c>
      <c r="F39" s="81" t="s">
        <v>343</v>
      </c>
      <c r="G39" s="29">
        <v>44804</v>
      </c>
      <c r="H39" s="29">
        <v>44958</v>
      </c>
      <c r="I39" s="30">
        <v>8328810</v>
      </c>
      <c r="J39" s="11">
        <v>1</v>
      </c>
      <c r="K39" s="11">
        <v>1</v>
      </c>
      <c r="L39" s="11">
        <v>0.81</v>
      </c>
      <c r="M39" s="11">
        <v>0.81</v>
      </c>
      <c r="N39" s="91">
        <v>8328810</v>
      </c>
      <c r="O39" s="91">
        <v>0</v>
      </c>
      <c r="P39" s="36" t="s">
        <v>67</v>
      </c>
      <c r="Q39" s="23" t="s">
        <v>384</v>
      </c>
      <c r="R39" s="25" t="s">
        <v>385</v>
      </c>
      <c r="S39" s="25" t="s">
        <v>386</v>
      </c>
    </row>
    <row r="40" spans="1:22" s="7" customFormat="1" ht="160.5" customHeight="1" x14ac:dyDescent="0.45">
      <c r="A40" s="3">
        <v>39</v>
      </c>
      <c r="B40" s="27" t="s">
        <v>260</v>
      </c>
      <c r="C40" s="25" t="s">
        <v>289</v>
      </c>
      <c r="D40" s="27" t="s">
        <v>315</v>
      </c>
      <c r="E40" s="27" t="s">
        <v>318</v>
      </c>
      <c r="F40" s="81" t="s">
        <v>346</v>
      </c>
      <c r="G40" s="29">
        <v>44825</v>
      </c>
      <c r="H40" s="29">
        <v>45189</v>
      </c>
      <c r="I40" s="30">
        <v>20560344</v>
      </c>
      <c r="J40" s="11">
        <v>1</v>
      </c>
      <c r="K40" s="11">
        <v>1</v>
      </c>
      <c r="L40" s="11">
        <v>0.25</v>
      </c>
      <c r="M40" s="11">
        <v>0.25</v>
      </c>
      <c r="N40" s="91">
        <v>20560344</v>
      </c>
      <c r="O40" s="91">
        <f>+N40-I40</f>
        <v>0</v>
      </c>
      <c r="P40" s="23" t="s">
        <v>67</v>
      </c>
      <c r="Q40" s="23" t="s">
        <v>165</v>
      </c>
      <c r="R40" s="25" t="s">
        <v>179</v>
      </c>
      <c r="S40" s="25" t="s">
        <v>180</v>
      </c>
    </row>
    <row r="41" spans="1:22" s="7" customFormat="1" ht="160.5" customHeight="1" x14ac:dyDescent="0.45">
      <c r="A41" s="3">
        <v>40</v>
      </c>
      <c r="B41" s="27" t="s">
        <v>261</v>
      </c>
      <c r="C41" s="25" t="s">
        <v>290</v>
      </c>
      <c r="D41" s="27" t="s">
        <v>316</v>
      </c>
      <c r="E41" s="27" t="s">
        <v>219</v>
      </c>
      <c r="F41" s="81" t="s">
        <v>347</v>
      </c>
      <c r="G41" s="29">
        <v>44824</v>
      </c>
      <c r="H41" s="29">
        <v>44914</v>
      </c>
      <c r="I41" s="30">
        <v>6951890</v>
      </c>
      <c r="J41" s="11">
        <v>1</v>
      </c>
      <c r="K41" s="11">
        <v>0.77949999999999997</v>
      </c>
      <c r="L41" s="11">
        <v>1</v>
      </c>
      <c r="M41" s="11">
        <v>1</v>
      </c>
      <c r="N41" s="128">
        <v>4554000</v>
      </c>
      <c r="O41" s="128">
        <v>0</v>
      </c>
      <c r="P41" s="23" t="s">
        <v>67</v>
      </c>
      <c r="Q41" s="23" t="s">
        <v>165</v>
      </c>
      <c r="R41" s="23" t="s">
        <v>190</v>
      </c>
      <c r="S41" s="25" t="s">
        <v>29</v>
      </c>
    </row>
    <row r="42" spans="1:22" s="7" customFormat="1" ht="160.5" customHeight="1" x14ac:dyDescent="0.45">
      <c r="A42" s="3">
        <v>41</v>
      </c>
      <c r="B42" s="27" t="s">
        <v>262</v>
      </c>
      <c r="C42" s="25" t="s">
        <v>291</v>
      </c>
      <c r="D42" s="27" t="s">
        <v>317</v>
      </c>
      <c r="E42" s="27" t="s">
        <v>219</v>
      </c>
      <c r="F42" s="81" t="s">
        <v>348</v>
      </c>
      <c r="G42" s="29">
        <v>44825</v>
      </c>
      <c r="H42" s="29">
        <v>45189</v>
      </c>
      <c r="I42" s="30">
        <v>15132000</v>
      </c>
      <c r="J42" s="11" t="s">
        <v>441</v>
      </c>
      <c r="K42" s="11" t="s">
        <v>441</v>
      </c>
      <c r="L42" s="117">
        <v>0.2785515320334262</v>
      </c>
      <c r="M42" s="11" t="s">
        <v>442</v>
      </c>
      <c r="N42" s="118">
        <v>1600000</v>
      </c>
      <c r="O42" s="118">
        <v>13536000</v>
      </c>
      <c r="P42" s="23" t="s">
        <v>16</v>
      </c>
      <c r="Q42" s="23" t="s">
        <v>165</v>
      </c>
      <c r="R42" s="23" t="s">
        <v>190</v>
      </c>
      <c r="S42" s="25" t="s">
        <v>29</v>
      </c>
    </row>
    <row r="43" spans="1:22" s="7" customFormat="1" ht="160.5" customHeight="1" x14ac:dyDescent="0.45">
      <c r="A43" s="3">
        <v>42</v>
      </c>
      <c r="B43" s="27" t="s">
        <v>393</v>
      </c>
      <c r="C43" s="25" t="s">
        <v>394</v>
      </c>
      <c r="D43" s="27" t="s">
        <v>395</v>
      </c>
      <c r="E43" s="27" t="s">
        <v>219</v>
      </c>
      <c r="F43" s="81" t="s">
        <v>396</v>
      </c>
      <c r="G43" s="29">
        <v>44896</v>
      </c>
      <c r="H43" s="29">
        <v>45291</v>
      </c>
      <c r="I43" s="30">
        <v>11578450</v>
      </c>
      <c r="J43" s="11">
        <v>7.6899999999999996E-2</v>
      </c>
      <c r="K43" s="11">
        <v>0</v>
      </c>
      <c r="L43" s="11">
        <v>8.4599999999999995E-2</v>
      </c>
      <c r="M43" s="11">
        <v>8.4599999999999995E-2</v>
      </c>
      <c r="N43" s="128">
        <v>0</v>
      </c>
      <c r="O43" s="129">
        <v>11578450</v>
      </c>
      <c r="P43" s="23" t="s">
        <v>16</v>
      </c>
      <c r="Q43" s="23" t="s">
        <v>165</v>
      </c>
      <c r="R43" s="23" t="s">
        <v>190</v>
      </c>
      <c r="S43" s="25" t="s">
        <v>29</v>
      </c>
    </row>
    <row r="44" spans="1:22" s="7" customFormat="1" ht="160.5" customHeight="1" x14ac:dyDescent="0.45">
      <c r="A44" s="3">
        <v>43</v>
      </c>
      <c r="B44" s="27" t="s">
        <v>399</v>
      </c>
      <c r="C44" s="25" t="s">
        <v>397</v>
      </c>
      <c r="D44" s="27" t="s">
        <v>315</v>
      </c>
      <c r="E44" s="27" t="s">
        <v>220</v>
      </c>
      <c r="F44" s="81" t="s">
        <v>398</v>
      </c>
      <c r="G44" s="29">
        <v>44916</v>
      </c>
      <c r="H44" s="29">
        <v>45281</v>
      </c>
      <c r="I44" s="30">
        <v>19834857</v>
      </c>
      <c r="J44" s="11">
        <v>0</v>
      </c>
      <c r="K44" s="11">
        <v>0</v>
      </c>
      <c r="L44" s="11">
        <v>0.08</v>
      </c>
      <c r="M44" s="11">
        <v>0.08</v>
      </c>
      <c r="N44" s="91">
        <v>0</v>
      </c>
      <c r="O44" s="91">
        <f>+I44</f>
        <v>19834857</v>
      </c>
      <c r="P44" s="23" t="s">
        <v>67</v>
      </c>
      <c r="Q44" s="23" t="s">
        <v>165</v>
      </c>
      <c r="R44" s="25" t="s">
        <v>179</v>
      </c>
      <c r="S44" s="25" t="s">
        <v>180</v>
      </c>
    </row>
    <row r="45" spans="1:22" s="7" customFormat="1" ht="160.5" customHeight="1" x14ac:dyDescent="0.45">
      <c r="A45" s="3">
        <v>44</v>
      </c>
      <c r="B45" s="27" t="s">
        <v>400</v>
      </c>
      <c r="C45" s="25" t="s">
        <v>401</v>
      </c>
      <c r="D45" s="27" t="s">
        <v>402</v>
      </c>
      <c r="E45" s="27" t="s">
        <v>219</v>
      </c>
      <c r="F45" s="81" t="s">
        <v>403</v>
      </c>
      <c r="G45" s="29">
        <v>44907</v>
      </c>
      <c r="H45" s="29">
        <v>44997</v>
      </c>
      <c r="I45" s="30">
        <v>32368000</v>
      </c>
      <c r="J45" s="11">
        <v>0.5</v>
      </c>
      <c r="K45" s="11">
        <v>0.5</v>
      </c>
      <c r="L45" s="11">
        <v>0.24440000000000001</v>
      </c>
      <c r="M45" s="11">
        <v>0.24440000000000001</v>
      </c>
      <c r="N45" s="128">
        <v>13600000</v>
      </c>
      <c r="O45" s="128">
        <v>13600000</v>
      </c>
      <c r="P45" s="23" t="s">
        <v>16</v>
      </c>
      <c r="Q45" s="23" t="s">
        <v>165</v>
      </c>
      <c r="R45" s="23" t="s">
        <v>190</v>
      </c>
      <c r="S45" s="25" t="s">
        <v>29</v>
      </c>
    </row>
    <row r="46" spans="1:22" s="7" customFormat="1" ht="160.5" customHeight="1" x14ac:dyDescent="0.45">
      <c r="A46" s="3">
        <v>45</v>
      </c>
      <c r="B46" s="27" t="s">
        <v>404</v>
      </c>
      <c r="C46" s="25" t="s">
        <v>405</v>
      </c>
      <c r="D46" s="27" t="s">
        <v>406</v>
      </c>
      <c r="E46" s="27" t="s">
        <v>220</v>
      </c>
      <c r="F46" s="81" t="s">
        <v>407</v>
      </c>
      <c r="G46" s="29">
        <v>44915</v>
      </c>
      <c r="H46" s="29">
        <v>44926</v>
      </c>
      <c r="I46" s="30">
        <v>5719526</v>
      </c>
      <c r="J46" s="11">
        <v>0</v>
      </c>
      <c r="K46" s="11">
        <v>0</v>
      </c>
      <c r="L46" s="11">
        <v>1</v>
      </c>
      <c r="M46" s="11">
        <v>1</v>
      </c>
      <c r="N46" s="132">
        <v>0</v>
      </c>
      <c r="O46" s="128">
        <v>57195.26</v>
      </c>
      <c r="P46" s="23" t="s">
        <v>16</v>
      </c>
      <c r="Q46" s="23" t="s">
        <v>165</v>
      </c>
      <c r="R46" s="23" t="s">
        <v>190</v>
      </c>
      <c r="S46" s="25" t="s">
        <v>29</v>
      </c>
    </row>
    <row r="47" spans="1:22" s="7" customFormat="1" ht="160.5" customHeight="1" x14ac:dyDescent="0.45">
      <c r="A47" s="3">
        <v>46</v>
      </c>
      <c r="B47" s="27" t="s">
        <v>409</v>
      </c>
      <c r="C47" s="25" t="s">
        <v>408</v>
      </c>
      <c r="D47" s="44" t="s">
        <v>409</v>
      </c>
      <c r="E47" s="44" t="s">
        <v>220</v>
      </c>
      <c r="F47" s="82" t="s">
        <v>410</v>
      </c>
      <c r="G47" s="29">
        <v>44916</v>
      </c>
      <c r="H47" s="29">
        <v>45272</v>
      </c>
      <c r="I47" s="30">
        <v>357000</v>
      </c>
      <c r="J47" s="11">
        <v>0</v>
      </c>
      <c r="K47" s="11">
        <v>0.01</v>
      </c>
      <c r="L47" s="11">
        <v>0.08</v>
      </c>
      <c r="M47" s="11">
        <v>0.08</v>
      </c>
      <c r="N47" s="91">
        <v>0</v>
      </c>
      <c r="O47" s="91">
        <f>+I47</f>
        <v>357000</v>
      </c>
      <c r="P47" s="23" t="s">
        <v>67</v>
      </c>
      <c r="Q47" s="23" t="s">
        <v>165</v>
      </c>
      <c r="R47" s="25" t="s">
        <v>179</v>
      </c>
      <c r="S47" s="25" t="s">
        <v>180</v>
      </c>
    </row>
    <row r="48" spans="1:22" s="7" customFormat="1" ht="160.5" customHeight="1" x14ac:dyDescent="0.45">
      <c r="A48" s="3">
        <v>48</v>
      </c>
      <c r="B48" s="27" t="s">
        <v>247</v>
      </c>
      <c r="C48" s="25" t="s">
        <v>277</v>
      </c>
      <c r="D48" s="27" t="s">
        <v>303</v>
      </c>
      <c r="E48" s="27" t="s">
        <v>219</v>
      </c>
      <c r="F48" s="83" t="s">
        <v>335</v>
      </c>
      <c r="G48" s="29">
        <v>44589</v>
      </c>
      <c r="H48" s="29">
        <v>44926</v>
      </c>
      <c r="I48" s="22">
        <v>47600000</v>
      </c>
      <c r="J48" s="11">
        <f>+N48/40000000</f>
        <v>0.8389974</v>
      </c>
      <c r="K48" s="11">
        <f>+J48</f>
        <v>0.8389974</v>
      </c>
      <c r="L48" s="11">
        <v>1</v>
      </c>
      <c r="M48" s="11">
        <v>1</v>
      </c>
      <c r="N48" s="91">
        <f>3023790+28003865+2532241</f>
        <v>33559896</v>
      </c>
      <c r="O48" s="91">
        <f>40000000-N48</f>
        <v>6440104</v>
      </c>
      <c r="P48" s="36" t="s">
        <v>176</v>
      </c>
      <c r="Q48" s="23" t="s">
        <v>166</v>
      </c>
      <c r="R48" s="23" t="s">
        <v>377</v>
      </c>
      <c r="S48" s="25" t="s">
        <v>378</v>
      </c>
    </row>
    <row r="49" spans="1:20" s="7" customFormat="1" ht="160.5" customHeight="1" x14ac:dyDescent="0.45">
      <c r="A49" s="3">
        <v>49</v>
      </c>
      <c r="B49" s="27" t="s">
        <v>248</v>
      </c>
      <c r="C49" s="25" t="s">
        <v>278</v>
      </c>
      <c r="D49" s="27" t="s">
        <v>304</v>
      </c>
      <c r="E49" s="27" t="s">
        <v>219</v>
      </c>
      <c r="F49" s="81" t="s">
        <v>341</v>
      </c>
      <c r="G49" s="32">
        <v>44621</v>
      </c>
      <c r="H49" s="29">
        <v>44926</v>
      </c>
      <c r="I49" s="33">
        <v>10812000</v>
      </c>
      <c r="J49" s="11">
        <v>0.68259999999999998</v>
      </c>
      <c r="K49" s="11">
        <v>0.68259999999999998</v>
      </c>
      <c r="L49" s="11">
        <v>1</v>
      </c>
      <c r="M49" s="11">
        <v>1</v>
      </c>
      <c r="N49" s="91">
        <v>6201681</v>
      </c>
      <c r="O49" s="91">
        <v>453782</v>
      </c>
      <c r="P49" s="36" t="s">
        <v>174</v>
      </c>
      <c r="Q49" s="23" t="s">
        <v>166</v>
      </c>
      <c r="R49" s="23" t="s">
        <v>379</v>
      </c>
      <c r="S49" s="25" t="s">
        <v>387</v>
      </c>
    </row>
    <row r="50" spans="1:20" s="7" customFormat="1" ht="160.5" customHeight="1" x14ac:dyDescent="0.45">
      <c r="A50" s="3">
        <v>50</v>
      </c>
      <c r="B50" s="27" t="s">
        <v>249</v>
      </c>
      <c r="C50" s="25" t="s">
        <v>279</v>
      </c>
      <c r="D50" s="27" t="s">
        <v>305</v>
      </c>
      <c r="E50" s="27" t="s">
        <v>219</v>
      </c>
      <c r="F50" s="81" t="s">
        <v>336</v>
      </c>
      <c r="G50" s="32">
        <v>44593</v>
      </c>
      <c r="H50" s="32">
        <v>44957</v>
      </c>
      <c r="I50" s="33">
        <v>41608727</v>
      </c>
      <c r="J50" s="11">
        <v>0.56569999999999998</v>
      </c>
      <c r="K50" s="11">
        <v>0.56569999999999998</v>
      </c>
      <c r="L50" s="11">
        <v>0.91669999999999996</v>
      </c>
      <c r="M50" s="11">
        <v>0.91669999999999996</v>
      </c>
      <c r="N50" s="91">
        <v>23538889</v>
      </c>
      <c r="O50" s="91">
        <f>+I50-N50</f>
        <v>18069838</v>
      </c>
      <c r="P50" s="23" t="s">
        <v>174</v>
      </c>
      <c r="Q50" s="23" t="s">
        <v>166</v>
      </c>
      <c r="R50" s="23" t="s">
        <v>379</v>
      </c>
      <c r="S50" s="25" t="s">
        <v>387</v>
      </c>
    </row>
    <row r="51" spans="1:20" s="7" customFormat="1" ht="160.5" customHeight="1" x14ac:dyDescent="0.45">
      <c r="A51" s="3">
        <v>51</v>
      </c>
      <c r="B51" s="27" t="s">
        <v>250</v>
      </c>
      <c r="C51" s="25" t="s">
        <v>280</v>
      </c>
      <c r="D51" s="27" t="s">
        <v>306</v>
      </c>
      <c r="E51" s="27" t="s">
        <v>219</v>
      </c>
      <c r="F51" s="78" t="s">
        <v>337</v>
      </c>
      <c r="G51" s="29">
        <v>44587</v>
      </c>
      <c r="H51" s="29">
        <v>44926</v>
      </c>
      <c r="I51" s="34">
        <v>5302378</v>
      </c>
      <c r="J51" s="11">
        <v>0.75</v>
      </c>
      <c r="K51" s="11">
        <v>0.57430000000000003</v>
      </c>
      <c r="L51" s="11">
        <v>1</v>
      </c>
      <c r="M51" s="11">
        <v>1</v>
      </c>
      <c r="N51" s="91">
        <v>3045353</v>
      </c>
      <c r="O51" s="91">
        <v>2257025</v>
      </c>
      <c r="P51" s="23" t="s">
        <v>380</v>
      </c>
      <c r="Q51" s="23" t="s">
        <v>166</v>
      </c>
      <c r="R51" s="23" t="s">
        <v>381</v>
      </c>
      <c r="S51" s="25" t="s">
        <v>388</v>
      </c>
    </row>
    <row r="52" spans="1:20" s="7" customFormat="1" ht="160.5" customHeight="1" x14ac:dyDescent="0.45">
      <c r="A52" s="3">
        <v>52</v>
      </c>
      <c r="B52" s="27" t="s">
        <v>251</v>
      </c>
      <c r="C52" s="25" t="s">
        <v>281</v>
      </c>
      <c r="D52" s="27" t="s">
        <v>307</v>
      </c>
      <c r="E52" s="27" t="s">
        <v>219</v>
      </c>
      <c r="F52" s="78" t="s">
        <v>338</v>
      </c>
      <c r="G52" s="29">
        <v>44589</v>
      </c>
      <c r="H52" s="29">
        <v>44926</v>
      </c>
      <c r="I52" s="34">
        <v>47600000</v>
      </c>
      <c r="J52" s="11">
        <v>1</v>
      </c>
      <c r="K52" s="11">
        <v>0</v>
      </c>
      <c r="L52" s="11">
        <v>1</v>
      </c>
      <c r="M52" s="11">
        <v>1</v>
      </c>
      <c r="N52" s="91">
        <v>0</v>
      </c>
      <c r="O52" s="91">
        <v>47600000</v>
      </c>
      <c r="P52" s="23" t="s">
        <v>380</v>
      </c>
      <c r="Q52" s="23" t="s">
        <v>166</v>
      </c>
      <c r="R52" s="23" t="s">
        <v>381</v>
      </c>
      <c r="S52" s="25" t="s">
        <v>388</v>
      </c>
    </row>
    <row r="53" spans="1:20" s="7" customFormat="1" ht="160.5" customHeight="1" x14ac:dyDescent="0.45">
      <c r="A53" s="3">
        <v>53</v>
      </c>
      <c r="B53" s="27" t="s">
        <v>257</v>
      </c>
      <c r="C53" s="25" t="s">
        <v>286</v>
      </c>
      <c r="D53" s="27" t="s">
        <v>312</v>
      </c>
      <c r="E53" s="27" t="s">
        <v>219</v>
      </c>
      <c r="F53" s="81" t="s">
        <v>344</v>
      </c>
      <c r="G53" s="29">
        <v>44789</v>
      </c>
      <c r="H53" s="29">
        <v>44926</v>
      </c>
      <c r="I53" s="34">
        <v>5950000</v>
      </c>
      <c r="J53" s="20">
        <v>1</v>
      </c>
      <c r="K53" s="20">
        <v>0.53</v>
      </c>
      <c r="L53" s="11">
        <v>1</v>
      </c>
      <c r="M53" s="11">
        <v>1</v>
      </c>
      <c r="N53" s="91">
        <v>4711360.93</v>
      </c>
      <c r="O53" s="91">
        <f>I53-N53</f>
        <v>1238639.0700000003</v>
      </c>
      <c r="P53" s="23" t="s">
        <v>380</v>
      </c>
      <c r="Q53" s="23" t="s">
        <v>166</v>
      </c>
      <c r="R53" s="23" t="s">
        <v>381</v>
      </c>
      <c r="S53" s="25" t="s">
        <v>388</v>
      </c>
    </row>
    <row r="54" spans="1:20" s="7" customFormat="1" ht="160.5" customHeight="1" x14ac:dyDescent="0.45">
      <c r="A54" s="3">
        <v>54</v>
      </c>
      <c r="B54" s="28" t="s">
        <v>258</v>
      </c>
      <c r="C54" s="25" t="s">
        <v>287</v>
      </c>
      <c r="D54" s="27" t="s">
        <v>313</v>
      </c>
      <c r="E54" s="27" t="s">
        <v>219</v>
      </c>
      <c r="F54" s="81" t="s">
        <v>345</v>
      </c>
      <c r="G54" s="29">
        <v>44804</v>
      </c>
      <c r="H54" s="29">
        <v>44926</v>
      </c>
      <c r="I54" s="22">
        <v>3570000</v>
      </c>
      <c r="J54" s="11">
        <f>+N54/3000000</f>
        <v>0.99990333333333337</v>
      </c>
      <c r="K54" s="11">
        <f>+J54</f>
        <v>0.99990333333333337</v>
      </c>
      <c r="L54" s="11">
        <v>1</v>
      </c>
      <c r="M54" s="11">
        <v>1</v>
      </c>
      <c r="N54" s="91">
        <f>441600+618040+53330+1886740</f>
        <v>2999710</v>
      </c>
      <c r="O54" s="91">
        <f>3000000-N54</f>
        <v>290</v>
      </c>
      <c r="P54" s="23" t="s">
        <v>176</v>
      </c>
      <c r="Q54" s="23" t="s">
        <v>166</v>
      </c>
      <c r="R54" s="23" t="s">
        <v>377</v>
      </c>
      <c r="S54" s="25" t="s">
        <v>378</v>
      </c>
    </row>
    <row r="55" spans="1:20" s="7" customFormat="1" ht="160.5" customHeight="1" x14ac:dyDescent="0.45">
      <c r="A55" s="3">
        <v>55</v>
      </c>
      <c r="B55" s="28" t="s">
        <v>259</v>
      </c>
      <c r="C55" s="25" t="s">
        <v>288</v>
      </c>
      <c r="D55" s="27" t="s">
        <v>314</v>
      </c>
      <c r="E55" s="27" t="s">
        <v>219</v>
      </c>
      <c r="F55" s="81" t="s">
        <v>382</v>
      </c>
      <c r="G55" s="29">
        <v>44768</v>
      </c>
      <c r="H55" s="29">
        <v>44926</v>
      </c>
      <c r="I55" s="35">
        <v>5950000</v>
      </c>
      <c r="J55" s="11">
        <v>0.76160000000000005</v>
      </c>
      <c r="K55" s="11">
        <v>0.76160000000000005</v>
      </c>
      <c r="L55" s="11">
        <v>1</v>
      </c>
      <c r="M55" s="11">
        <v>1</v>
      </c>
      <c r="N55" s="91">
        <v>6092476</v>
      </c>
      <c r="O55" s="91">
        <f>+I55-N55</f>
        <v>-142476</v>
      </c>
      <c r="P55" s="23" t="s">
        <v>380</v>
      </c>
      <c r="Q55" s="23" t="s">
        <v>166</v>
      </c>
      <c r="R55" s="23" t="s">
        <v>379</v>
      </c>
      <c r="S55" s="25" t="s">
        <v>387</v>
      </c>
    </row>
    <row r="56" spans="1:20" ht="160.5" customHeight="1" x14ac:dyDescent="0.35">
      <c r="A56" s="3"/>
      <c r="B56" s="28" t="s">
        <v>443</v>
      </c>
      <c r="C56" s="25" t="s">
        <v>444</v>
      </c>
      <c r="D56" s="27" t="s">
        <v>445</v>
      </c>
      <c r="E56" s="27" t="s">
        <v>219</v>
      </c>
      <c r="F56" s="81" t="s">
        <v>446</v>
      </c>
      <c r="G56" s="29">
        <v>44918</v>
      </c>
      <c r="H56" s="29">
        <v>44926</v>
      </c>
      <c r="I56" s="22">
        <f>1529408+290588</f>
        <v>1819996</v>
      </c>
      <c r="J56" s="11">
        <v>0</v>
      </c>
      <c r="K56" s="11">
        <f>+J56</f>
        <v>0</v>
      </c>
      <c r="L56" s="11">
        <v>1</v>
      </c>
      <c r="M56" s="11">
        <v>1</v>
      </c>
      <c r="N56" s="91">
        <v>0</v>
      </c>
      <c r="O56" s="91">
        <f>1819996/1.19</f>
        <v>1529408.4033613447</v>
      </c>
      <c r="P56" s="23" t="s">
        <v>176</v>
      </c>
      <c r="Q56" s="23" t="s">
        <v>166</v>
      </c>
      <c r="R56" s="23" t="s">
        <v>377</v>
      </c>
      <c r="S56" s="25" t="s">
        <v>378</v>
      </c>
    </row>
    <row r="57" spans="1:20" s="43" customFormat="1" ht="160.5" customHeight="1" x14ac:dyDescent="0.45">
      <c r="A57" s="3"/>
      <c r="B57" s="126" t="s">
        <v>452</v>
      </c>
      <c r="C57" s="126" t="s">
        <v>453</v>
      </c>
      <c r="D57" s="126" t="s">
        <v>454</v>
      </c>
      <c r="E57" s="27" t="s">
        <v>219</v>
      </c>
      <c r="F57" s="81" t="s">
        <v>456</v>
      </c>
      <c r="G57" s="127">
        <v>43504</v>
      </c>
      <c r="H57" s="127">
        <v>44926</v>
      </c>
      <c r="I57" s="35">
        <v>23800000</v>
      </c>
      <c r="J57" s="11">
        <v>0.42230000000000001</v>
      </c>
      <c r="K57" s="11">
        <v>0.42230000000000001</v>
      </c>
      <c r="L57" s="11">
        <v>1</v>
      </c>
      <c r="M57" s="11">
        <v>1</v>
      </c>
      <c r="N57" s="91">
        <v>8496600</v>
      </c>
      <c r="O57" s="91">
        <f>+I57-N57</f>
        <v>15303400</v>
      </c>
      <c r="P57" s="23" t="s">
        <v>174</v>
      </c>
      <c r="Q57" s="23" t="s">
        <v>166</v>
      </c>
      <c r="R57" s="23" t="s">
        <v>455</v>
      </c>
      <c r="S57" s="25" t="s">
        <v>387</v>
      </c>
      <c r="T57" s="12"/>
    </row>
    <row r="58" spans="1:20" s="43" customFormat="1" ht="160.5" customHeight="1" x14ac:dyDescent="0.45">
      <c r="A58" s="37"/>
      <c r="B58" s="38"/>
      <c r="C58" s="39"/>
      <c r="D58" s="38"/>
      <c r="E58" s="38"/>
      <c r="F58" s="84"/>
      <c r="G58" s="40"/>
      <c r="H58" s="40"/>
      <c r="I58" s="41"/>
      <c r="J58" s="42"/>
      <c r="K58" s="42"/>
      <c r="L58" s="42"/>
      <c r="M58" s="42"/>
      <c r="N58" s="130"/>
      <c r="O58" s="130"/>
      <c r="P58" s="39"/>
      <c r="Q58" s="39"/>
      <c r="R58" s="39"/>
      <c r="S58" s="39"/>
    </row>
    <row r="59" spans="1:20" s="43" customFormat="1" ht="160.5" customHeight="1" x14ac:dyDescent="0.45">
      <c r="A59" s="37"/>
      <c r="B59" s="38"/>
      <c r="C59" s="39"/>
      <c r="D59" s="38"/>
      <c r="E59" s="38"/>
      <c r="F59" s="84"/>
      <c r="G59" s="40"/>
      <c r="H59" s="40"/>
      <c r="I59" s="41"/>
      <c r="J59" s="42"/>
      <c r="K59" s="42"/>
      <c r="L59" s="42"/>
      <c r="M59" s="42"/>
      <c r="N59" s="130"/>
      <c r="O59" s="130"/>
      <c r="P59" s="39"/>
      <c r="Q59" s="39"/>
      <c r="R59" s="39"/>
      <c r="S59" s="39"/>
    </row>
    <row r="60" spans="1:20" s="43" customFormat="1" ht="160.5" customHeight="1" x14ac:dyDescent="0.45">
      <c r="A60" s="37"/>
      <c r="B60" s="38"/>
      <c r="C60" s="39"/>
      <c r="D60" s="38"/>
      <c r="E60" s="38"/>
      <c r="F60" s="84"/>
      <c r="G60" s="40"/>
      <c r="H60" s="40"/>
      <c r="I60" s="41"/>
      <c r="J60" s="42"/>
      <c r="K60" s="42"/>
      <c r="L60" s="42"/>
      <c r="M60" s="42"/>
      <c r="N60" s="130"/>
      <c r="O60" s="130"/>
      <c r="P60" s="39"/>
      <c r="Q60" s="39"/>
      <c r="R60" s="39"/>
      <c r="S60" s="39"/>
    </row>
    <row r="61" spans="1:20" s="43" customFormat="1" ht="160.5" customHeight="1" x14ac:dyDescent="0.45">
      <c r="A61" s="37"/>
      <c r="B61" s="38"/>
      <c r="C61" s="39"/>
      <c r="D61" s="38"/>
      <c r="E61" s="38"/>
      <c r="F61" s="84"/>
      <c r="G61" s="40"/>
      <c r="H61" s="40"/>
      <c r="I61" s="41"/>
      <c r="J61" s="42"/>
      <c r="K61" s="42"/>
      <c r="L61" s="42"/>
      <c r="M61" s="42"/>
      <c r="N61" s="130"/>
      <c r="O61" s="130"/>
      <c r="P61" s="39"/>
      <c r="Q61" s="39"/>
      <c r="R61" s="39"/>
      <c r="S61" s="39"/>
    </row>
    <row r="62" spans="1:20" s="43" customFormat="1" ht="160.5" customHeight="1" x14ac:dyDescent="0.45">
      <c r="A62" s="37"/>
      <c r="B62" s="38"/>
      <c r="C62" s="39"/>
      <c r="D62" s="38"/>
      <c r="E62" s="38"/>
      <c r="F62" s="84"/>
      <c r="G62" s="40"/>
      <c r="H62" s="40"/>
      <c r="I62" s="41"/>
      <c r="J62" s="42"/>
      <c r="K62" s="42"/>
      <c r="L62" s="42"/>
      <c r="M62" s="42"/>
      <c r="N62" s="130"/>
      <c r="O62" s="130"/>
      <c r="P62" s="39"/>
      <c r="Q62" s="39"/>
      <c r="R62" s="39"/>
      <c r="S62" s="39"/>
    </row>
    <row r="64" spans="1:20" s="16" customFormat="1" ht="160.5" customHeight="1" x14ac:dyDescent="0.25">
      <c r="A64" s="89" t="s">
        <v>132</v>
      </c>
      <c r="B64" s="135" t="s">
        <v>391</v>
      </c>
      <c r="C64" s="135"/>
      <c r="D64" s="135"/>
      <c r="E64" s="14"/>
      <c r="F64" s="85"/>
      <c r="G64" s="15"/>
      <c r="H64" s="14"/>
      <c r="I64" s="14"/>
      <c r="J64" s="14"/>
      <c r="K64" s="14"/>
      <c r="L64" s="14"/>
      <c r="M64" s="14"/>
      <c r="N64" s="131"/>
      <c r="O64" s="131"/>
      <c r="P64" s="14"/>
    </row>
    <row r="65" spans="1:16" s="16" customFormat="1" ht="160.5" customHeight="1" x14ac:dyDescent="0.25">
      <c r="A65" s="89" t="s">
        <v>133</v>
      </c>
      <c r="B65" s="135" t="s">
        <v>390</v>
      </c>
      <c r="C65" s="135"/>
      <c r="D65" s="135"/>
      <c r="E65" s="14"/>
      <c r="F65" s="85"/>
      <c r="G65" s="15"/>
      <c r="H65" s="14"/>
      <c r="I65" s="14"/>
      <c r="J65" s="14"/>
      <c r="K65" s="14"/>
      <c r="L65" s="14"/>
      <c r="M65" s="14"/>
      <c r="N65" s="131"/>
      <c r="O65" s="131"/>
      <c r="P65" s="14"/>
    </row>
    <row r="66" spans="1:16" s="16" customFormat="1" ht="160.5" customHeight="1" x14ac:dyDescent="0.25">
      <c r="A66" s="90" t="s">
        <v>134</v>
      </c>
      <c r="B66" s="135" t="s">
        <v>392</v>
      </c>
      <c r="C66" s="135"/>
      <c r="D66" s="135"/>
      <c r="E66" s="14"/>
      <c r="F66" s="85"/>
      <c r="G66" s="15"/>
      <c r="H66" s="14"/>
      <c r="I66" s="14"/>
      <c r="J66" s="14"/>
      <c r="K66" s="14"/>
      <c r="L66" s="14"/>
      <c r="M66" s="14"/>
      <c r="N66" s="131"/>
      <c r="O66" s="131"/>
      <c r="P66" s="14"/>
    </row>
    <row r="67" spans="1:16" s="16" customFormat="1" ht="160.5" customHeight="1" x14ac:dyDescent="0.25">
      <c r="A67" s="89" t="s">
        <v>135</v>
      </c>
      <c r="B67" s="135" t="s">
        <v>433</v>
      </c>
      <c r="C67" s="135"/>
      <c r="D67" s="135"/>
      <c r="E67" s="14"/>
      <c r="F67" s="85"/>
      <c r="G67" s="15"/>
      <c r="H67" s="14"/>
      <c r="I67" s="14"/>
      <c r="J67" s="14"/>
      <c r="K67" s="14"/>
      <c r="L67" s="14"/>
      <c r="M67" s="14"/>
      <c r="N67" s="131"/>
      <c r="O67" s="131"/>
      <c r="P67" s="14"/>
    </row>
    <row r="68" spans="1:16" s="16" customFormat="1" ht="160.5" customHeight="1" x14ac:dyDescent="0.25">
      <c r="A68" s="89" t="s">
        <v>136</v>
      </c>
      <c r="B68" s="136">
        <v>44566</v>
      </c>
      <c r="C68" s="135"/>
      <c r="D68" s="135"/>
      <c r="E68" s="14"/>
      <c r="F68" s="85"/>
      <c r="G68" s="15"/>
      <c r="H68" s="14"/>
      <c r="I68" s="14"/>
      <c r="J68" s="14"/>
      <c r="K68" s="14"/>
      <c r="L68" s="14"/>
      <c r="M68" s="14"/>
      <c r="N68" s="131"/>
      <c r="O68" s="131"/>
      <c r="P68" s="14"/>
    </row>
  </sheetData>
  <autoFilter ref="A2:S68" xr:uid="{66D6DAA8-1740-434E-87B3-BFF04EF1A8D0}">
    <filterColumn colId="7">
      <filters>
        <dateGroupItem year="2022" dateTimeGrouping="year"/>
      </filters>
    </filterColumn>
    <filterColumn colId="9">
      <filters blank="1"/>
    </filterColumn>
    <filterColumn colId="16">
      <filters>
        <filter val="DIRECCIÓN DE PLANEACIÓN Y SISTEMAS DE INFORMACIÓN"/>
      </filters>
    </filterColumn>
    <filterColumn colId="17">
      <filters>
        <filter val="COORDINADOR AGENCIA ANDINA"/>
      </filters>
    </filterColumn>
  </autoFilter>
  <mergeCells count="6">
    <mergeCell ref="B68:D68"/>
    <mergeCell ref="A1:S1"/>
    <mergeCell ref="B64:D64"/>
    <mergeCell ref="B65:D65"/>
    <mergeCell ref="B66:D66"/>
    <mergeCell ref="B67:D67"/>
  </mergeCells>
  <conditionalFormatting sqref="B12">
    <cfRule type="duplicateValues" dxfId="3" priority="5"/>
  </conditionalFormatting>
  <conditionalFormatting sqref="B5:B9 B11">
    <cfRule type="duplicateValues" dxfId="2" priority="9"/>
  </conditionalFormatting>
  <conditionalFormatting sqref="B13:B14">
    <cfRule type="duplicateValues" dxfId="1" priority="4"/>
  </conditionalFormatting>
  <conditionalFormatting sqref="B57">
    <cfRule type="duplicateValues" dxfId="0" priority="1"/>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CONTRATOS FUNCIONAMIE &amp; CONEXOS</vt:lpstr>
      <vt:lpstr>ÓRDENES DE SERVICIO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Alejandra Castro Aparicio</dc:creator>
  <cp:lastModifiedBy>Jenny Isabel González Cantillo</cp:lastModifiedBy>
  <cp:lastPrinted>2023-01-03T17:14:23Z</cp:lastPrinted>
  <dcterms:created xsi:type="dcterms:W3CDTF">2022-07-01T21:27:20Z</dcterms:created>
  <dcterms:modified xsi:type="dcterms:W3CDTF">2023-01-18T14:49:19Z</dcterms:modified>
</cp:coreProperties>
</file>